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605" activeTab="1"/>
  </bookViews>
  <sheets>
    <sheet name="Week SetUp" sheetId="1" r:id="rId1"/>
    <sheet name="master" sheetId="2" r:id="rId2"/>
    <sheet name="m1(30-39)" sheetId="3" r:id="rId3"/>
    <sheet name="m2(40-49)" sheetId="4" r:id="rId4"/>
    <sheet name="m3(50-59)" sheetId="5" r:id="rId5"/>
    <sheet name="m4(60-69)" sheetId="6" r:id="rId6"/>
    <sheet name="m5 (70+)" sheetId="7" r:id="rId7"/>
    <sheet name="w1(14-29)" sheetId="8" r:id="rId8"/>
    <sheet name="w2(30+)" sheetId="9" r:id="rId9"/>
    <sheet name="dm1(35-)" sheetId="10" r:id="rId10"/>
    <sheet name="dm2(35-49)" sheetId="11" r:id="rId11"/>
    <sheet name="dm3(50+) (2)" sheetId="12" r:id="rId12"/>
    <sheet name="mix1(49-39)" sheetId="13" r:id="rId13"/>
    <sheet name="mix2(50-40)" sheetId="14" r:id="rId14"/>
    <sheet name="dw" sheetId="15"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4">'dw'!$A$1:$Q$79</definedName>
    <definedName name="_xlnm.Print_Area" localSheetId="2">'m1(30-39)'!$A$1:$Q$225</definedName>
    <definedName name="_xlnm.Print_Area" localSheetId="3">'m2(40-49)'!$A$1:$Q$225</definedName>
    <definedName name="_xlnm.Print_Area" localSheetId="4">'m3(50-59)'!$A$1:$Q$80</definedName>
    <definedName name="_xlnm.Print_Area" localSheetId="5">'m4(60-69)'!$A$1:$Q$79</definedName>
    <definedName name="_xlnm.Print_Area" localSheetId="6">'m5 (70+)'!$A$1:$Q$79</definedName>
    <definedName name="_xlnm.Print_Area" localSheetId="1">'master'!$A$1:$Q$225</definedName>
    <definedName name="_xlnm.Print_Area" localSheetId="13">'mix2(50-40)'!$A$1:$Q$79</definedName>
    <definedName name="_xlnm.Print_Area" localSheetId="7">'w1(14-29)'!$A$1:$Q$79</definedName>
    <definedName name="_xlnm.Print_Area" localSheetId="8">'w2(30+)'!$A$1:$Q$80</definedName>
    <definedName name="_xlnm.Print_Titles" localSheetId="9">'dm1(35-)'!$1:$4</definedName>
    <definedName name="_xlnm.Print_Titles" localSheetId="10">'dm2(35-49)'!$1:$4</definedName>
    <definedName name="_xlnm.Print_Titles" localSheetId="11">'dm3(50+) (2)'!$1:$4</definedName>
    <definedName name="_xlnm.Print_Titles" localSheetId="2">'m1(30-39)'!$1:$4</definedName>
    <definedName name="_xlnm.Print_Titles" localSheetId="3">'m2(40-49)'!$1:$4</definedName>
    <definedName name="_xlnm.Print_Titles" localSheetId="1">'master'!$1:$4</definedName>
    <definedName name="_xlnm.Print_Titles" localSheetId="12">'mix1(49-39)'!$1:$4</definedName>
  </definedNames>
  <calcPr fullCalcOnLoad="1" iterate="1" iterateCount="100" iterateDelta="0.001"/>
</workbook>
</file>

<file path=xl/comments10.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<sst xmlns="http://schemas.openxmlformats.org/spreadsheetml/2006/main" count="4732" uniqueCount="970">
  <si>
    <t>Junior Week SetUp page</t>
  </si>
  <si>
    <t>DO NOT DELETE THIS PAGE !!!</t>
  </si>
  <si>
    <t>FILL IN ALL GREEN FIELDS BELOW</t>
  </si>
  <si>
    <t>Tournament Title (full name)</t>
  </si>
  <si>
    <t>Event Category</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</si>
  <si>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</si>
  <si>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</si>
  <si>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</si>
  <si>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</si>
  <si>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</si>
  <si>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</si>
  <si>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</si>
  <si>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First name</t>
  </si>
  <si>
    <t>Umpire</t>
  </si>
  <si>
    <t>Tourn. ID</t>
  </si>
  <si>
    <t>ITF Referee's signature</t>
  </si>
  <si>
    <t>MAIN DRAW (16)</t>
  </si>
  <si>
    <t>St.</t>
  </si>
  <si>
    <t>Rank</t>
  </si>
  <si>
    <t>Seed</t>
  </si>
  <si>
    <t>Family Name</t>
  </si>
  <si>
    <t>Nationality</t>
  </si>
  <si>
    <t>2nd Round</t>
  </si>
  <si>
    <t>Semifinals</t>
  </si>
  <si>
    <t>Final</t>
  </si>
  <si>
    <t>Winner</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</si>
  <si>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</si>
  <si>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</si>
  <si>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</si>
  <si>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</si>
  <si>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</si>
  <si>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</si>
  <si>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</si>
  <si>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</si>
  <si>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</si>
  <si>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</si>
  <si>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</si>
  <si>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</si>
  <si>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</si>
  <si>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</si>
  <si>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</si>
  <si>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</si>
  <si>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</si>
  <si>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</si>
  <si>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</si>
  <si>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</si>
  <si>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</si>
  <si>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</si>
  <si>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</si>
  <si>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</si>
  <si>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</si>
  <si>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MAIN DRAW (48&amp;64)</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</si>
  <si>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</si>
  <si>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</si>
  <si>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</si>
  <si>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</si>
  <si>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</si>
  <si>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</si>
  <si>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</si>
  <si>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</si>
  <si>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</si>
  <si>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</si>
  <si>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</si>
  <si>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</si>
  <si>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</si>
  <si>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</si>
  <si>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</si>
  <si>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</si>
  <si>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</si>
  <si>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</si>
  <si>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</si>
  <si>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</si>
  <si>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</si>
  <si>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</si>
  <si>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</si>
  <si>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</si>
  <si>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</si>
  <si>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</si>
  <si>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</si>
  <si>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</si>
  <si>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</si>
  <si>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</si>
  <si>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</si>
  <si>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</si>
  <si>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</si>
  <si>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</si>
  <si>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</si>
  <si>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</si>
  <si>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</si>
  <si>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</si>
  <si>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</si>
  <si>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</si>
  <si>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</si>
  <si>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</si>
  <si>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</si>
  <si>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</si>
  <si>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</si>
  <si>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</si>
  <si>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</si>
  <si>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</si>
  <si>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</si>
  <si>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</si>
  <si>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</si>
  <si>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</si>
  <si>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</si>
  <si>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</si>
  <si>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</si>
  <si>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</si>
  <si>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</si>
  <si>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</si>
  <si>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</si>
  <si>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</si>
  <si>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MAIN DRAW (96&amp;128)</t>
  </si>
  <si>
    <t>4th Round</t>
  </si>
  <si>
    <t>Quarterfinalists</t>
  </si>
  <si>
    <t>Page 1(3)</t>
  </si>
  <si>
    <t>65</t>
  </si>
  <si>
    <t>Page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</si>
  <si>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</si>
  <si>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</si>
  <si>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</si>
  <si>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</si>
  <si>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</si>
  <si>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</si>
  <si>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</si>
  <si>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</si>
  <si>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</si>
  <si>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</si>
  <si>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</si>
  <si>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</si>
  <si>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</si>
  <si>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</si>
  <si>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</si>
  <si>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</si>
  <si>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</si>
  <si>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</si>
  <si>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</si>
  <si>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</si>
  <si>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</si>
  <si>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</si>
  <si>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</si>
  <si>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</si>
  <si>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</si>
  <si>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</si>
  <si>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</si>
  <si>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</si>
  <si>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</si>
  <si>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</si>
  <si>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</si>
  <si>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</si>
  <si>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</si>
  <si>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</si>
  <si>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</si>
  <si>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</si>
  <si>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</si>
  <si>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</si>
  <si>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</si>
  <si>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</si>
  <si>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</si>
  <si>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</si>
  <si>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</si>
  <si>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</si>
  <si>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</si>
  <si>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</si>
  <si>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</si>
  <si>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</si>
  <si>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</si>
  <si>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</si>
  <si>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</si>
  <si>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</si>
  <si>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</si>
  <si>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</si>
  <si>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</si>
  <si>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</si>
  <si>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</si>
  <si>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</si>
  <si>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</si>
  <si>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</si>
  <si>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</si>
  <si>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</si>
  <si>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</si>
  <si>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ITF Referee's Signature</t>
  </si>
  <si>
    <t>Page 3(3)</t>
  </si>
  <si>
    <t>Quarterfinalist 1:</t>
  </si>
  <si>
    <t>Quarterfinalist 2:</t>
  </si>
  <si>
    <t>Quarterfinalist 3:</t>
  </si>
  <si>
    <t>Quarterfinalist 4:</t>
  </si>
  <si>
    <t>LATER ROUNDS</t>
  </si>
  <si>
    <t>Quarterfinalist 5:</t>
  </si>
  <si>
    <t>Quarterfinalist 6:</t>
  </si>
  <si>
    <t>Quarterfinalist 7:</t>
  </si>
  <si>
    <t>Quarterfinalist 8:</t>
  </si>
  <si>
    <t>Page 1(2)</t>
  </si>
  <si>
    <t>Page 2(2)</t>
  </si>
  <si>
    <t>Winners</t>
  </si>
  <si>
    <t>Seeded teams</t>
  </si>
  <si>
    <t>Last Accepted team</t>
  </si>
  <si>
    <t>Finalists</t>
  </si>
  <si>
    <t>Week of (Monday). Use format, 15/01/2003 (day/month/year)</t>
  </si>
  <si>
    <t>www.tennisofficial.com</t>
  </si>
  <si>
    <t xml:space="preserve">Download from: </t>
  </si>
  <si>
    <t>Copyright © ITF Limited, trading as the International Tennis Federation, 2005</t>
  </si>
  <si>
    <t>forms@itftennis.com</t>
  </si>
  <si>
    <t>2005 v1.0</t>
  </si>
  <si>
    <t/>
  </si>
  <si>
    <t>FILOTHEI TENNIS OPEN 2011</t>
  </si>
  <si>
    <t>9-25/9/2011</t>
  </si>
  <si>
    <t>Α.Ο.Α.ΦΙΛΟΘΕΗΣ</t>
  </si>
  <si>
    <t>ΤΑΜΠΟΣΗ ΤΕΡΕΖΑ</t>
  </si>
  <si>
    <t>MAIN DRAW (128)</t>
  </si>
  <si>
    <t>MASTER</t>
  </si>
  <si>
    <t>MEN1 (30-39)</t>
  </si>
  <si>
    <t>MEN2 (40-49)</t>
  </si>
  <si>
    <t>MEN3 (50-59)</t>
  </si>
  <si>
    <t>MAIN DRAW (64)</t>
  </si>
  <si>
    <t>MEN4 (60-69)</t>
  </si>
  <si>
    <t>MEN5 (70+)</t>
  </si>
  <si>
    <t>WOMEN1 (14-29)</t>
  </si>
  <si>
    <t>WOMEN2 (30+)</t>
  </si>
  <si>
    <t>DMEN1 (35-)</t>
  </si>
  <si>
    <t>MAIN DRAW (32)</t>
  </si>
  <si>
    <t>DMEN2 (35-49)</t>
  </si>
  <si>
    <t>DMEN3 (50+)</t>
  </si>
  <si>
    <t>DMIXED1 (49-39)</t>
  </si>
  <si>
    <t>DMIXED2 (50-40)</t>
  </si>
  <si>
    <t>DWOMEN</t>
  </si>
  <si>
    <t>ΒΥΕ</t>
  </si>
  <si>
    <t>ΡΟΒΑΣ</t>
  </si>
  <si>
    <t>ΝΙΚΟΣ</t>
  </si>
  <si>
    <t>ΚΑΠΟΓΙΑΝΝΗΣ</t>
  </si>
  <si>
    <t>ΛΟΥΚΑΡΕΑΣ</t>
  </si>
  <si>
    <t>ΔΗΜΗΤΡΗΣ</t>
  </si>
  <si>
    <t xml:space="preserve">ΓΙΑΝΝΑΚΑΚΗΣ </t>
  </si>
  <si>
    <t>ΗΛΙΑΣ</t>
  </si>
  <si>
    <t>ΜΟΥΡΑΤΟΓΛΟΥ</t>
  </si>
  <si>
    <t>ΑΡΙΣΤΟΤΕΛΗΣ</t>
  </si>
  <si>
    <t>ΓΙΑΝΝΑΚΑΚΗΣ</t>
  </si>
  <si>
    <t>ΤΑΡΑΣΣΗΣ</t>
  </si>
  <si>
    <t>\</t>
  </si>
  <si>
    <t>ΓΛΕΖΟΣ</t>
  </si>
  <si>
    <t>ΠΑΠΑΧΡΙΣΤΟΠΟΥΛΟΣ</t>
  </si>
  <si>
    <t>ΚΟΡΜΑΝΙΩΤΗΣ</t>
  </si>
  <si>
    <t>ΣΠΥΡΟΣ</t>
  </si>
  <si>
    <t>ΜΑΝΩΛΗΣ</t>
  </si>
  <si>
    <t>ΦΙΛΙΠΠΟΣ</t>
  </si>
  <si>
    <t>ΝΤΙΡΖΟΥ</t>
  </si>
  <si>
    <t>ΑΝΤΡΕΙ</t>
  </si>
  <si>
    <t>ΝΙΑΡΧΟΣ</t>
  </si>
  <si>
    <t>ΓΙΩΡΓΟΣ</t>
  </si>
  <si>
    <t>ΠΕΤΩΝΗΣ</t>
  </si>
  <si>
    <t>ΕΥΘΥΜΗΣ</t>
  </si>
  <si>
    <t>ΧΑΡΙΣΗΣ</t>
  </si>
  <si>
    <t>ΑΛΕΞΑΝΔΡΟΣ</t>
  </si>
  <si>
    <t>ΑΛΙΦΕΡΗΣ</t>
  </si>
  <si>
    <t>ΧΡΗΣΤΟΣ</t>
  </si>
  <si>
    <t>ΑΘΕΡΙΝΟΣ</t>
  </si>
  <si>
    <t>ΒΑΓΓΕΛΗΣ</t>
  </si>
  <si>
    <t>ΘΑΣΟΣ</t>
  </si>
  <si>
    <t>ΠΑΠΟΥΗΣ</t>
  </si>
  <si>
    <t>ΚΑΨΑΛΗΣ</t>
  </si>
  <si>
    <t>ΑΠΟΣΤΟΛΗΣ</t>
  </si>
  <si>
    <t>ΧΑΡΗΣ</t>
  </si>
  <si>
    <t>ΚΑΡΥΔΗΣ</t>
  </si>
  <si>
    <t>ΑΝΑΣΤΑΣΙΟΣ</t>
  </si>
  <si>
    <t>ΜΑΝΤΙΚΑΣ</t>
  </si>
  <si>
    <t>ΠΑΠΑΣΠΥΡΟΥ</t>
  </si>
  <si>
    <t>ΜΑΡΙΟΣ</t>
  </si>
  <si>
    <t>ΣΑΚΚΑΣ</t>
  </si>
  <si>
    <t>ΚΩΝΣΤΑΝΤΙΝΟΣ</t>
  </si>
  <si>
    <t>ΣΟΦΟΣ</t>
  </si>
  <si>
    <t>ΑΛΚΙΒΙΑΔΗΣ</t>
  </si>
  <si>
    <t>ΧΑΛΚΙΑΣ</t>
  </si>
  <si>
    <t>ΑΝΔΡΕΑΣ</t>
  </si>
  <si>
    <t>ΒΑΣΙΛΕΙΟΥ</t>
  </si>
  <si>
    <t>ΣΩΤΗΡΗΣ</t>
  </si>
  <si>
    <t>ΑΘΑΝΑΣΟΠΟΥΛΟΣ</t>
  </si>
  <si>
    <t>ΠΑΝΑΓΙΩΤΗΣ</t>
  </si>
  <si>
    <t>ΓΕΩΡΓΙΑΔΗΣ</t>
  </si>
  <si>
    <t>ΚΑΛΟΓΕΡΟΠΟΥΛΟΣ</t>
  </si>
  <si>
    <t>ΜΕΓΡΕΜΗΣ</t>
  </si>
  <si>
    <t>ΟΡΕΣΤΗΣ</t>
  </si>
  <si>
    <t>ΖΑΝΝΙΑΣ</t>
  </si>
  <si>
    <t>ΘΑΝΑΣΗΣ</t>
  </si>
  <si>
    <t>ΚΟΝΤΟΥΖΟΓΛΟΥ</t>
  </si>
  <si>
    <t>ΚΑΡΟΛΟΣ</t>
  </si>
  <si>
    <t>ΦΟΛΤΕΑ</t>
  </si>
  <si>
    <t>ΤΖΑΚΗΣ</t>
  </si>
  <si>
    <t>ΣΤΑΥΡΑΚΗΣ</t>
  </si>
  <si>
    <t>ΚΑΡΑΝΤΟΥΜΑΝΗΣ</t>
  </si>
  <si>
    <t>ΔΕΛΙΑΔΗΣ</t>
  </si>
  <si>
    <t>ΚΩΣΤΑΣ</t>
  </si>
  <si>
    <t>ΒΑΡΦΗΣ</t>
  </si>
  <si>
    <t>ΙΑΣΟΝΑΣ</t>
  </si>
  <si>
    <t>ΘΕΟΔΩΡΟΠΟΥΛΟΣ</t>
  </si>
  <si>
    <t>ΜΑΝΩΛΟΠΟΥΛΟΣ</t>
  </si>
  <si>
    <t>ΜΙΧΑΛΗΣ</t>
  </si>
  <si>
    <t>ΒΙΤΖΗΛΑΙΟΣ</t>
  </si>
  <si>
    <t>ΚΑΝΕΛΛΗΣ</t>
  </si>
  <si>
    <t>ΤΖΑΝΕΤΟΣ</t>
  </si>
  <si>
    <t>ΦΡΑΓΚΟΠΟΥΛΟΣ</t>
  </si>
  <si>
    <t>ΘΟΔΩΡΗΣ</t>
  </si>
  <si>
    <t>ΑΤΛΑΣ</t>
  </si>
  <si>
    <t>ΑΘΑΝΑΣΙΟΣ</t>
  </si>
  <si>
    <t>JOSE</t>
  </si>
  <si>
    <t>GARCIA</t>
  </si>
  <si>
    <t>ΓΙΑΚΟΥΜΑΤΟΣ</t>
  </si>
  <si>
    <t>ΔΟΥΒΗΣ</t>
  </si>
  <si>
    <t>ΓΙΑΝΝΗΣ</t>
  </si>
  <si>
    <t>ΚΩΤΣΗΡΑΣ</t>
  </si>
  <si>
    <t>ΓΕΩΡΓΙΟΣ</t>
  </si>
  <si>
    <t>ΚΟΝΔΥΛΗΣ</t>
  </si>
  <si>
    <t>ΚΑΛΛΙΝΙΚΟΣ</t>
  </si>
  <si>
    <t>ΚΥΒΕΡΝΗΤΗΣ</t>
  </si>
  <si>
    <t>ΣΧΟΡΤΣΙΑΝΙΤΗΣ</t>
  </si>
  <si>
    <t>ΙΩΑΝΝΗΣ</t>
  </si>
  <si>
    <t>ΧΑΡΑΤΣΗΣ</t>
  </si>
  <si>
    <t>ΑΛΕΒΙΖΟΠΟΥΛΟΣ</t>
  </si>
  <si>
    <t>ΑΓΓΕΛΙΝΟΣ</t>
  </si>
  <si>
    <t>ΖΕΥΚΙΛΗΣ</t>
  </si>
  <si>
    <t>ΖΩΓΡΑΦΑΚΗΣ</t>
  </si>
  <si>
    <t>ΔΑΥΙΔ</t>
  </si>
  <si>
    <t>ΚΑΛΤΗΣ</t>
  </si>
  <si>
    <t>ΑΠΟΣΤΟΛΟΣ</t>
  </si>
  <si>
    <t>ΔΡΑΚΟΣ</t>
  </si>
  <si>
    <t>ΓΡΗΓΟΡΗΣ</t>
  </si>
  <si>
    <t>ΔΕΡΒΟΣ</t>
  </si>
  <si>
    <t>ΣΤΥΛΙΑΝΟΣ</t>
  </si>
  <si>
    <t>ΜΠΙΣΜΠΙΚΟΣ</t>
  </si>
  <si>
    <t>ΠΙΕΡ</t>
  </si>
  <si>
    <t>ΠΑΠΑΔΟΠΟΥΛΟΣ</t>
  </si>
  <si>
    <t>ΣΕΡΓΙΟΣ</t>
  </si>
  <si>
    <t>ΧΑΡΑΛΑΜΠΟΣ</t>
  </si>
  <si>
    <t>ΚΑΡΛΟΤΤΙ</t>
  </si>
  <si>
    <t>ΠΕΤΡΟΣ</t>
  </si>
  <si>
    <t>ΦΑΦΑΛΙΟΣ</t>
  </si>
  <si>
    <t>ΣΤΑΥΡΟΣ</t>
  </si>
  <si>
    <t>ΦΩΚΙΑΛΗΣ</t>
  </si>
  <si>
    <t>ΧΟΝΔΡΟΣ</t>
  </si>
  <si>
    <t>IAVANOV</t>
  </si>
  <si>
    <t>IGOR</t>
  </si>
  <si>
    <t>ΚΥΡΙΑΖΟΠΟΥΛΟΣ</t>
  </si>
  <si>
    <t>ΕΥΘΥΜΙΟΣ</t>
  </si>
  <si>
    <t>ΚΥΡΟΓΛΟΥ</t>
  </si>
  <si>
    <t>ΚΟΛΙΑΣ</t>
  </si>
  <si>
    <t>ΠΑΠΑΛΙΟΣ</t>
  </si>
  <si>
    <t>ΝΙΚΟΛΑΟΣ</t>
  </si>
  <si>
    <t>ΡΟΥΣΣΑΚΗΣ</t>
  </si>
  <si>
    <t>ΣΚΟΥΡΟΣ</t>
  </si>
  <si>
    <t>ΦΟΙΒΟΣ</t>
  </si>
  <si>
    <t>ΣΠΥΡΙΔΗΣ</t>
  </si>
  <si>
    <t>ΠΑΥΛΟΠΟΥΛΟΣ</t>
  </si>
  <si>
    <t>ΣΤΕΦΑΝΟΣ</t>
  </si>
  <si>
    <t>ΠΟΥΡΑΝΟΠΟΥΛΟΣ</t>
  </si>
  <si>
    <t>ΔΗΜΗΤΡΙΟΣ</t>
  </si>
  <si>
    <t>ΛΙΓΝΟΣ</t>
  </si>
  <si>
    <t>ΜΑΝΙΑΤΑΚΗΣ</t>
  </si>
  <si>
    <t>ΡΟΔΙΤΗΣ</t>
  </si>
  <si>
    <t>ΣΤΕΛΙΟΣ</t>
  </si>
  <si>
    <t>ΠΟΛΙΤΟΣ</t>
  </si>
  <si>
    <t>ΠΡΑΣΙΝΟΣ</t>
  </si>
  <si>
    <t>ΣΙΓΑΛΑΣ</t>
  </si>
  <si>
    <t>ΣΙΝΤΙΑΚ</t>
  </si>
  <si>
    <t>ΣΑΡΑΚΙΝΟΣ</t>
  </si>
  <si>
    <t>A</t>
  </si>
  <si>
    <t>AS</t>
  </si>
  <si>
    <t>B</t>
  </si>
  <si>
    <t>BS</t>
  </si>
  <si>
    <t>ΧΙΡΙΣΤΑΝΙΔΗΣ</t>
  </si>
  <si>
    <t>ΚΟΥΤΣΟΓΙΩΡΓΟΣ</t>
  </si>
  <si>
    <t>ΣΩΚΡΑΤΗΣ</t>
  </si>
  <si>
    <t>ΦΑΣΟΥΛΑΣ</t>
  </si>
  <si>
    <t>ΖΗΤΡΙΔΗΣ</t>
  </si>
  <si>
    <t>ΑΛΕΞΗΣ</t>
  </si>
  <si>
    <t>ΝΤΑΒΕΛΟΣ</t>
  </si>
  <si>
    <t>ΠΟΛΥΔΑΚΗΣ</t>
  </si>
  <si>
    <t>ΣΑΠΟΥΝΤΖΗΣ</t>
  </si>
  <si>
    <t>ΤΣΕΛΙΟΣ</t>
  </si>
  <si>
    <t>ΤΣΑΟΥΣΗΣ</t>
  </si>
  <si>
    <t>ΚΑΡΑΝΙΚΑΣ</t>
  </si>
  <si>
    <t>ΝΑΣΟΣ</t>
  </si>
  <si>
    <t>ΚΥΒΕΡΝΗΤΗΣ ΧΡ</t>
  </si>
  <si>
    <t>ΒΑΛΒΗΣ</t>
  </si>
  <si>
    <t>ΓΕΩΡΓΙΟΥ</t>
  </si>
  <si>
    <t>ΔΕΣΥΠΡΗΣ</t>
  </si>
  <si>
    <t>ΖΟΥΡΝΑΣ</t>
  </si>
  <si>
    <t>ΚΑΠΑΖΟΓΛΟΥ</t>
  </si>
  <si>
    <t>ΔΗΜΟΣΘΕΝΗΣ</t>
  </si>
  <si>
    <t>ΚΩΣΤΟΠΟΥΛΟΣ</t>
  </si>
  <si>
    <t>ΛΥΜΠΕΡΗΣ</t>
  </si>
  <si>
    <t>ΜΑΡΜΑΡΑΣ</t>
  </si>
  <si>
    <t>ΜΠΙΡΗΣ</t>
  </si>
  <si>
    <t>ΦΩΤΗΣ</t>
  </si>
  <si>
    <t>ΝΟΥΣΣΗΣ</t>
  </si>
  <si>
    <t>ΠΑΠΑΔΗΜΗΤΡΙΟΥ</t>
  </si>
  <si>
    <t>ΠΑΡΑΣΚΕΥΟΠΟΥΛΟΣ</t>
  </si>
  <si>
    <t>ΒΑΡΒΕΡΗΣ</t>
  </si>
  <si>
    <t>OIMEWUMI</t>
  </si>
  <si>
    <t>SUDIC</t>
  </si>
  <si>
    <t>ΑΛΕΞΑΝΔΡΗΣ</t>
  </si>
  <si>
    <t>ΑΘΑΝΑΣΙΑΔΗΣ</t>
  </si>
  <si>
    <t>ΚΩΝΣΤΑΝΤΟΠΟΥΛΟΣ</t>
  </si>
  <si>
    <t>ΚΑΚΑΒΑΣ</t>
  </si>
  <si>
    <t>ΚΑΝΕΛΛΟΠΟΥΛΟΣ</t>
  </si>
  <si>
    <t>ΒΑΣΙΛΗΣ</t>
  </si>
  <si>
    <t>ΡΟΓΚΑΛΑΣ</t>
  </si>
  <si>
    <t>ΣΙΑΒΕΛΗΣ</t>
  </si>
  <si>
    <t>ΣΠΑΝΤΙΔΕΑΣ</t>
  </si>
  <si>
    <t>ΤΣΟΥΝΗΣ</t>
  </si>
  <si>
    <t>ΑΡΙΣΤΕΙΔΗΣ</t>
  </si>
  <si>
    <t>ΦΩΤΟΠΟΥΛΟΣ</t>
  </si>
  <si>
    <t>ΨΥΛΛΟΣ</t>
  </si>
  <si>
    <t>ΚΑΤΕΒΑΣ</t>
  </si>
  <si>
    <t>ΜΕΝΕΛΑΟΣ</t>
  </si>
  <si>
    <t>ΚΙΤΡΑΣ</t>
  </si>
  <si>
    <t>ΚΟΥΤΡΑΣ</t>
  </si>
  <si>
    <t>ΜΑΚΡΗΣ</t>
  </si>
  <si>
    <t>ΟΡΦΑΝΙΔΗΣ</t>
  </si>
  <si>
    <t>ΣΕΛΕΠΕΣ</t>
  </si>
  <si>
    <t>ΣΚΑΡΛΑΤΙΔΗΣ</t>
  </si>
  <si>
    <t>ΤΑΚΒΟΡΙΑΝ</t>
  </si>
  <si>
    <t>ΤΣΑΛΔΑΡΗΣ</t>
  </si>
  <si>
    <t>ΑΝΤΩΝΙΟΥ</t>
  </si>
  <si>
    <t>ΓΙΑΝΝΟΠΟΥΛΟΣ</t>
  </si>
  <si>
    <t>ΑΧΙΛΛΕΑΣ</t>
  </si>
  <si>
    <t>ΔΟΥΔΑΛΗΣ</t>
  </si>
  <si>
    <t>ΜΗΝΑΣ</t>
  </si>
  <si>
    <t>ΖΩΡΖΟΣ</t>
  </si>
  <si>
    <t>ΓΚΟΤΣΗΣ</t>
  </si>
  <si>
    <t>ΚΟΤΣΟΠΟΥΛΟΣ</t>
  </si>
  <si>
    <t>ΛΑΜΠΡΟΠΟΥΛΟΣ</t>
  </si>
  <si>
    <t>ΔΙΟΝΥΣΗΣ</t>
  </si>
  <si>
    <t>ΚΑΛΟΝΟΜΟΣ</t>
  </si>
  <si>
    <t>ΚΑΡΑΝΑΣΙΟΣ</t>
  </si>
  <si>
    <t>ΚΟΚΚΙΝΟΣ</t>
  </si>
  <si>
    <t>ΚΡΗΤΙΚΟΣ</t>
  </si>
  <si>
    <t>ΛΙΒΑΝΙΟΣ</t>
  </si>
  <si>
    <t>ΠΑΤΡΩΝΗΣ</t>
  </si>
  <si>
    <t>ΓΚΕΡΑΡΝΤ</t>
  </si>
  <si>
    <t>ΠΡΟΥΝΙΑΣ</t>
  </si>
  <si>
    <t>ΝΤΑΛΑΣ</t>
  </si>
  <si>
    <t>ΜΩΡΑΪΤΗΣ</t>
  </si>
  <si>
    <t>ΠΑΤΤΑΚΟΣ</t>
  </si>
  <si>
    <t>ΣΙΑΡΑΒΑΣ</t>
  </si>
  <si>
    <t>ΤΑΧΤΣΙΔΗΣ</t>
  </si>
  <si>
    <t>ΜΑΡΙΝΟΣ</t>
  </si>
  <si>
    <t>ΧΑΤΖΗΝΙΚΟΛΑΟΥ</t>
  </si>
  <si>
    <t>ΦΡΑΓΚΙΣΚΟΣ\</t>
  </si>
  <si>
    <t>ΚΩΝΣΤΑΣ</t>
  </si>
  <si>
    <t>ΛΕΙΒΑΔΙΤΗΣ</t>
  </si>
  <si>
    <t>ΛΙΑΚΟΠΟΥΛΟΣ</t>
  </si>
  <si>
    <t>ΜΥΤΙΛΗΝΑΙΟΣ</t>
  </si>
  <si>
    <t>ΠΑΝΤΑΖΑΤΟΣ</t>
  </si>
  <si>
    <t>ΓΕΡΑΣΙΜΟΣ</t>
  </si>
  <si>
    <t>ΣΑΡΑΝΤΙΤΗΣ</t>
  </si>
  <si>
    <t>ΣΟΥΛΕΪΔΗΣ</t>
  </si>
  <si>
    <t>ΦΟΥΝΤΗΣ</t>
  </si>
  <si>
    <t>ΛΙΩΛΗΣ</t>
  </si>
  <si>
    <t>ΛΥΚΟΥΡΙΩΤΗΣ</t>
  </si>
  <si>
    <t>ΜΩΡΑΪΤΙΝΗΣ</t>
  </si>
  <si>
    <t>ΘΑΝΟΣ</t>
  </si>
  <si>
    <t>ΤΣΑΚΩΝΑΣ</t>
  </si>
  <si>
    <t>ΦΡΕΡΗΣ</t>
  </si>
  <si>
    <t>ΒΑΖΑΙΟΣ</t>
  </si>
  <si>
    <t>ΠΑΠΠΗΣ</t>
  </si>
  <si>
    <t>ΓΕΩΡΓΑΚΟΠΟΥΛΟΣ</t>
  </si>
  <si>
    <t>ΔΕΛΗΣ</t>
  </si>
  <si>
    <t>ΚΟΡΟΞΕΝΙΔΗΣ</t>
  </si>
  <si>
    <t>ΞΥΝΟΣ</t>
  </si>
  <si>
    <t>ΞΥΛΑΣ</t>
  </si>
  <si>
    <t>ΑΓΓΕΛΟΣ</t>
  </si>
  <si>
    <t>ΚΥΡΙΑΚΟΠΟΥΛΟΣ</t>
  </si>
  <si>
    <t>ΜΑΝΤΖΑΒΙΝΟΣ</t>
  </si>
  <si>
    <t>ΣΑΚΚΟΥΛΑΣ</t>
  </si>
  <si>
    <t>ΠΑΤΣΕΑΣ</t>
  </si>
  <si>
    <t>ΚΟΛΛΑΡΟΣ</t>
  </si>
  <si>
    <t>ΣΦΕΤΣΑΣ</t>
  </si>
  <si>
    <t>ΜΑΤΖΑΒΙΝΟΣ</t>
  </si>
  <si>
    <t>ΗΛΙΟΠΟΥΛΟΣ</t>
  </si>
  <si>
    <t>ΝΟΤΗΣ</t>
  </si>
  <si>
    <t>ΛΑΣΚΑΡΗΣ</t>
  </si>
  <si>
    <t>ΣΩΤΗΡΧΟΣ</t>
  </si>
  <si>
    <t>ΣΤΑΜΑΤΗΣ</t>
  </si>
  <si>
    <t>ΛΙΑΡΟΣ</t>
  </si>
  <si>
    <t>ΑΓΓΕΛΟΠΟΥΛΟΣ</t>
  </si>
  <si>
    <t>ΖΟΥΓΚΛΗΣ</t>
  </si>
  <si>
    <t>ΑΜΟΙΡΙΔΗΣ</t>
  </si>
  <si>
    <t>ΑΡΑΒΑΝΤΙΝΟΣ</t>
  </si>
  <si>
    <t>ΑΡΓΥΡΙΟΥ</t>
  </si>
  <si>
    <t>ΒΟΥΤΣΑΣ</t>
  </si>
  <si>
    <t>ΘΕΟΔΩΡΟΣ</t>
  </si>
  <si>
    <t>ΒΑΡΟΤΣΗΣ</t>
  </si>
  <si>
    <t>ΓΚΙΘΚΟΠΟΥΛΟΣ</t>
  </si>
  <si>
    <t>ΔΕΛΗΓΙΑΝΝΗΣ</t>
  </si>
  <si>
    <t>ΖΑΡΟΥΛΗΣ</t>
  </si>
  <si>
    <t>ΚΑΠΕΤΑΝΙΔΗΣ</t>
  </si>
  <si>
    <t>ΛΑΜΠΡΟΣ</t>
  </si>
  <si>
    <t>ΧΑΤΖΗΣ</t>
  </si>
  <si>
    <t>ΒΑΣΙΛΕΙΑΔΗΣ</t>
  </si>
  <si>
    <t>ΠΑΡΗΣ</t>
  </si>
  <si>
    <t>ΚΑΖΑΝΤΖΗΣ</t>
  </si>
  <si>
    <t>ΕΥΡΙΠΙΔΗΣ</t>
  </si>
  <si>
    <t>ΚΩΣΤΑΡΑΣ</t>
  </si>
  <si>
    <t>ΡΑΠΤΗΣ</t>
  </si>
  <si>
    <t>CHRIS</t>
  </si>
  <si>
    <t>ΛΟΓΟΘΕΤΗΣ</t>
  </si>
  <si>
    <t>ΛΟΥΚΑΣ</t>
  </si>
  <si>
    <t>ΜΠΑΜΠΛΕΚΟΣ</t>
  </si>
  <si>
    <t>ΣΑΡΑΝΤΟΠΟΥΛΟΣ</t>
  </si>
  <si>
    <t>ΣΕΡΑΦΟΠΟΥΛΟΣ</t>
  </si>
  <si>
    <t>ΓΕΩΡΓΟΠΟΥΛΟΣ</t>
  </si>
  <si>
    <t>ΜΠΟΥΚΑΟΥΡΗΣ</t>
  </si>
  <si>
    <t>ΡΑΦΤΟΠΟΥΛΟΣ</t>
  </si>
  <si>
    <t>ΣΑΜΣΑΡΕΛΟΣ</t>
  </si>
  <si>
    <t>ΣΤΥΛΙΟΣ</t>
  </si>
  <si>
    <t>ΤΣΙΤΟΥΡΑΣ</t>
  </si>
  <si>
    <t>ΤΑΣΟΣ</t>
  </si>
  <si>
    <t>ΖΟΥΡΝΗΣ</t>
  </si>
  <si>
    <t>ΛΑΖΟΠΟΥΛΟΣ</t>
  </si>
  <si>
    <t>ΜΕΝΤΖΕΛΟΠΟΥΛΟΣ</t>
  </si>
  <si>
    <t>ΜΟΥΣΑΣ</t>
  </si>
  <si>
    <t>ΜΠΟΥΦΕΑΣ</t>
  </si>
  <si>
    <t>ΝΙΚΟΛΑΟΥ</t>
  </si>
  <si>
    <t>ΖΑΦΕΙΡΗΣ</t>
  </si>
  <si>
    <t>ΡΙΜΠΑΣ</t>
  </si>
  <si>
    <t>ΣΕΧΟΠΟΥΛΟΣ</t>
  </si>
  <si>
    <t>ΣΤΑΜΑΤΙΟΥ</t>
  </si>
  <si>
    <t>ΚΥΡΙΑΚΟΣ</t>
  </si>
  <si>
    <t>ΣΩΤΗΡΟΠΟΥΛΟΣ</t>
  </si>
  <si>
    <t>ΤΣΙΚΙΝΗΣ</t>
  </si>
  <si>
    <t>ΗΡΑΚΛΗΣ</t>
  </si>
  <si>
    <t>ΤΣΟΥΠΑΡΟΠΟΥΛΟΣ</t>
  </si>
  <si>
    <t>ΓΚΟΝΙΑΣ</t>
  </si>
  <si>
    <t>ΔΗΜΟΠΟΥΛΟΣ</t>
  </si>
  <si>
    <t>ΚΑΡΙΜΑΛΗΣ</t>
  </si>
  <si>
    <t>ΜΠΑΡΟΥΤΗΣ</t>
  </si>
  <si>
    <t>ΝΙΚΗΤΟΠΟΥΛΟΣ</t>
  </si>
  <si>
    <t>ΕΛΕΥΘΕΡΙΟΣ</t>
  </si>
  <si>
    <t>ΠΑΤΟΥΝΗΣ</t>
  </si>
  <si>
    <t>ΣΚΛΗΡΗΣ</t>
  </si>
  <si>
    <t>ΔΗΜΗΤΡΟΠΟΥΛΟΣ</t>
  </si>
  <si>
    <t>ΔΙΑΜΑΝΤΑΚΟΣ</t>
  </si>
  <si>
    <t>ΖΕΡΒΑΣ</t>
  </si>
  <si>
    <t>ΚΑΛΟΓΕΡΑΚΗΣ</t>
  </si>
  <si>
    <t>ΜΑΓΚΡΙΩΤΗΣ</t>
  </si>
  <si>
    <t>ΛΕΩΝΙΔΑΣ</t>
  </si>
  <si>
    <t>ΜΗΛΙΟΣ</t>
  </si>
  <si>
    <t>ΠΑΠΑΓΕΩΡΓΙΟΥ</t>
  </si>
  <si>
    <t>ΑΡΗΣ</t>
  </si>
  <si>
    <t>ΜΠΕΛΟΣ</t>
  </si>
  <si>
    <t>ROBBS</t>
  </si>
  <si>
    <t>BYE</t>
  </si>
  <si>
    <t>ΣΥΡΙΟΠΟΥΛΟΣ</t>
  </si>
  <si>
    <t>ΒΑΚΑΛΗΣ</t>
  </si>
  <si>
    <t>ΣΚΑΜΠΑΡΔΩΝΗΣ</t>
  </si>
  <si>
    <t>ΚΑΠΕΡΩΝΗΣ</t>
  </si>
  <si>
    <t>ΚΟΛΟΒΟΣ</t>
  </si>
  <si>
    <t>ΚΑΤΟΠΗΣ</t>
  </si>
  <si>
    <t>ΑΝΑΓΝΩΣΤΟΥ</t>
  </si>
  <si>
    <t>ΚΑΚΑΤΣΟΣ</t>
  </si>
  <si>
    <t>ΠΙΤΤΑΣ</t>
  </si>
  <si>
    <t>ΧΩΡΙΑΝΟΣ</t>
  </si>
  <si>
    <t>ΛΕΓΑΚΗΣ</t>
  </si>
  <si>
    <t>ΜΟΣΧΟΣ</t>
  </si>
  <si>
    <t>ΝΑΚΑΣ</t>
  </si>
  <si>
    <t>ΚΟΥΤΗΦΑΡΗΣ</t>
  </si>
  <si>
    <t>ΑΜΑΡΙΑΝΟΣ</t>
  </si>
  <si>
    <t>ΘΩΜΑΣ</t>
  </si>
  <si>
    <t>ΔΑΜΠΑΣΗΣ</t>
  </si>
  <si>
    <t>ΘΕΟΔΩΡΙΔΗΣ</t>
  </si>
  <si>
    <t>ΜΑΡΚΟΣ</t>
  </si>
  <si>
    <t>ΝΑΣΙΟΥΤΖΙΚ</t>
  </si>
  <si>
    <t>ΤΖΩΡΤΖΑΤΟΣ</t>
  </si>
  <si>
    <t>ΤΣΕΚΟΥΡΑΣ</t>
  </si>
  <si>
    <t>ΑΝΑΓΝΩΣΤΟΠΟΥΛΟΣ</t>
  </si>
  <si>
    <t>ΒΟΥΛΓΑΡΗΣ</t>
  </si>
  <si>
    <t>ΛΟΥΡΑΝΤΟΣ</t>
  </si>
  <si>
    <t>ΞΕΝΟΦΩΝ</t>
  </si>
  <si>
    <t>ΠΑΠΑΣΠΥΡΟΠΟΥΛΟΣ</t>
  </si>
  <si>
    <t>ΠΕΡΙΚΛΗΣ</t>
  </si>
  <si>
    <t>ΣΑΒΒΙΔΗΣ</t>
  </si>
  <si>
    <t>ΒΡΕΤΤΟΣ</t>
  </si>
  <si>
    <t>ΓΟΥΣΙΑΣ</t>
  </si>
  <si>
    <t>ΔΙΑΜΑΝΤΑΡΙΔΗΣ</t>
  </si>
  <si>
    <t>ΚΑΜΠΑΣΗΣ</t>
  </si>
  <si>
    <t>ΣΤΑΣΗΣ</t>
  </si>
  <si>
    <t>ΓΚΙΝΗΣ</t>
  </si>
  <si>
    <t>ΦΑΝΗΣ</t>
  </si>
  <si>
    <t>ΠΡΑΤΣΗΣ</t>
  </si>
  <si>
    <t>ΜΠΑΓΚΛΑΤΖΗΣ</t>
  </si>
  <si>
    <t>ΤΡΥΦΩΝ</t>
  </si>
  <si>
    <t>ΛΕΥΤΕΡΙΩΤΗΣ</t>
  </si>
  <si>
    <t>ΣΕΙΡΑΣ</t>
  </si>
  <si>
    <t>ΤΖΩΡΤΖΑΚΗΣ</t>
  </si>
  <si>
    <t>ΜΑΝΕΛΛΗΣ</t>
  </si>
  <si>
    <t>ΜΠΑΛΑΜΠΑΝΙΔΗΣ</t>
  </si>
  <si>
    <t>ΧΡΙΣΤΟΦΟΡΟΣ</t>
  </si>
  <si>
    <t>ΜΗΤΣΟΤΑΚΗΣ</t>
  </si>
  <si>
    <t>ΡΟΜΠΟΤΗΣ</t>
  </si>
  <si>
    <t>ΚΑΡΑΤΑΣΟΣ</t>
  </si>
  <si>
    <t>ΛΑΓΟΠΑΤΗΣ</t>
  </si>
  <si>
    <t>ΝΩΝΤΑΣ</t>
  </si>
  <si>
    <t>ΣΟΡΒΑΤΣΙΩΤΗΣ</t>
  </si>
  <si>
    <t>ΤΟΥΝΤΑΣ</t>
  </si>
  <si>
    <t>ΧΟΥΡΔΑΚΗΣ</t>
  </si>
  <si>
    <t>ΦΕΤΣΗΣ</t>
  </si>
  <si>
    <t>ΔΗΜΗΤΡΑΚΑΚΗΣ</t>
  </si>
  <si>
    <t>ΠΑΝΑΓΙΩΤΙΔΗΣ</t>
  </si>
  <si>
    <t>ΜΙΧΑΗΛ</t>
  </si>
  <si>
    <t>ΡΟΜΠΟΣ</t>
  </si>
  <si>
    <t>ΑΝΤΩΝΗΣ</t>
  </si>
  <si>
    <t>ΠΑΝΤΑΖΗΣ</t>
  </si>
  <si>
    <t>ΑΛΤΙΠΑΡΜΑΚΗΣ</t>
  </si>
  <si>
    <t>ΦΩΚΑΣ</t>
  </si>
  <si>
    <t>ΔΕΛΗΚΑΤΕΡΙΝΗΣ</t>
  </si>
  <si>
    <t>ΒΑΣΙΛΕΙΟΣ</t>
  </si>
  <si>
    <t>ΚΑΡΑΚΟΥΣΗΣ</t>
  </si>
  <si>
    <t>ΠΑΠΑΟΙΚΟΝΟΜΟΥ</t>
  </si>
  <si>
    <t>ΠΑΝΟΠΟΥΛΟΣ</t>
  </si>
  <si>
    <t>ΒΑΡΟΥΤΣΑΣ</t>
  </si>
  <si>
    <t>ΒΟΡΡΙΣΗΣ</t>
  </si>
  <si>
    <t>ΕΥΣΤΡΑΤΙΟΣ</t>
  </si>
  <si>
    <t>ΙΑΤΡΟΥ</t>
  </si>
  <si>
    <t>ΚΑΛΦΙΓΚΟΠΟΥΛΟΣ</t>
  </si>
  <si>
    <t>ΚΑΜΠΑΤΣΗΣ</t>
  </si>
  <si>
    <t>ΕΥΣΤΑΘΙΟΣ</t>
  </si>
  <si>
    <t>ΜΙΧΟΣ</t>
  </si>
  <si>
    <t>ΣΟΦΙΑΝΟΠΟΥΛΟΣ</t>
  </si>
  <si>
    <t>ΜΙΓΚΙΡΟΣ</t>
  </si>
  <si>
    <t>ΠΕΡΟΣ</t>
  </si>
  <si>
    <t>ΚΕΦΑΛΙΔΗΣ</t>
  </si>
  <si>
    <t>ΚΟΔΕΛΛΑΣ</t>
  </si>
  <si>
    <t>ΣΧΙΖΑΣ</t>
  </si>
  <si>
    <t>ΨΑΡΑΔΑΚΗΣ</t>
  </si>
  <si>
    <t>ΠΑΠΑΝΑΣΤΑΣΙΟΥ</t>
  </si>
  <si>
    <t>ΤΖΩΡΤΖΗΣ</t>
  </si>
  <si>
    <t>ΣΙΔΕΡΑΣ</t>
  </si>
  <si>
    <t>ΠΟΘΗΤΟΣ</t>
  </si>
  <si>
    <t>ΑΗΔΟΝΟΠΟΥΛΟΣ</t>
  </si>
  <si>
    <t>ΓΑΒΡΙΗΛ</t>
  </si>
  <si>
    <t>ΤΑΚΩΡΟΝΗΣ</t>
  </si>
  <si>
    <t>ΚΟΝΤΟΡΟΥΣΗΣ</t>
  </si>
  <si>
    <t>ΡΟΥΣΣΗ</t>
  </si>
  <si>
    <t>ΣΤΕΦΑΝΟΥ</t>
  </si>
  <si>
    <t>ΜΑΥΡΟΚΕΦΑΛΟΥ</t>
  </si>
  <si>
    <t>ΕΥΑ</t>
  </si>
  <si>
    <t>ΑΓΝΗ</t>
  </si>
  <si>
    <t>ΑΡΤΕΜΙΣ</t>
  </si>
  <si>
    <t>ΓΙΑΝΝΑΚΑΚΗ</t>
  </si>
  <si>
    <t>ΒΑΣΙΛΙΚΗ</t>
  </si>
  <si>
    <t>ΤΣΕΚΟΥΡΑ</t>
  </si>
  <si>
    <t>ΝΟΡΑ</t>
  </si>
  <si>
    <t>ΧΡΙΣΤΟΠΟΥΛΟΥ</t>
  </si>
  <si>
    <t>ΑΝΔΡΙΑΝΑ</t>
  </si>
  <si>
    <t>ΑΥΓΕΡΙΝΟΥ</t>
  </si>
  <si>
    <t>ΧΡΙΣΤΙΝΑ</t>
  </si>
  <si>
    <t>ΦΟΥΛΟΠ</t>
  </si>
  <si>
    <t>ΕΛΕΝΗ-ΑΝΝΑ</t>
  </si>
  <si>
    <t>ΜΑΥΡΟΠΟΔΗ</t>
  </si>
  <si>
    <t>ΔΙΟΝΥΣΙΑ</t>
  </si>
  <si>
    <t>ΜΗΤΣΙΟΥ</t>
  </si>
  <si>
    <t>ΡΑΝΙΑ</t>
  </si>
  <si>
    <t>ΓΟΥΤΣΗ</t>
  </si>
  <si>
    <t>ΚΡΙΤΣΩΝΗ</t>
  </si>
  <si>
    <t>ΣΚΟΥΦΑΛΟΥ</t>
  </si>
  <si>
    <t>ΣΤΑΣΙΝΟΠΟΥΛΟΥ</t>
  </si>
  <si>
    <t>ΣΤΕΦΑΝΙΔΟΥ</t>
  </si>
  <si>
    <t>ΚΑΡΑΠΙΠΕΡΗ</t>
  </si>
  <si>
    <t>ΖΑΝΤΕ</t>
  </si>
  <si>
    <t>ΠΑΥΛΗ</t>
  </si>
  <si>
    <t>ΣΩΤΗΡΟΠΟΥΛΟΥ</t>
  </si>
  <si>
    <t>ΧΡΙΣΤΟΠΟΥΛΟΥ Β</t>
  </si>
  <si>
    <t>ΓΥΡΑ ΖΗΒΑ</t>
  </si>
  <si>
    <t>ΚΑΡΑΝΤΑΛΗ</t>
  </si>
  <si>
    <t>ΤΣΟΥΚΛΙΔΗ</t>
  </si>
  <si>
    <t>ΦΩΤΕΙΝΗ</t>
  </si>
  <si>
    <t>ΕΛΠΙΔΑ</t>
  </si>
  <si>
    <t>ΕΙΡΗΝΗ</t>
  </si>
  <si>
    <t>ΣΑΝΤΑΛ</t>
  </si>
  <si>
    <t>ΕΥΑΓΓΕΛΙΑ</t>
  </si>
  <si>
    <t>ΓΕΩΡΓΙΑ</t>
  </si>
  <si>
    <t>ΚΕΛΛΥ</t>
  </si>
  <si>
    <t>ΜΑΡΙΑ</t>
  </si>
  <si>
    <t>ΑΓΓΕΛΙΚΗ</t>
  </si>
  <si>
    <t>ΒΑΝΕΣΑ</t>
  </si>
  <si>
    <t>ΑΛΕΞΑΝΔΡΑ</t>
  </si>
  <si>
    <t>ΓΥΡΑ-ΖΗΒΑ</t>
  </si>
  <si>
    <t>ΙΩΑΝΝΑ</t>
  </si>
  <si>
    <t>ΣΟΦΙΑ</t>
  </si>
  <si>
    <t>ΓΛΥΝΟΥ</t>
  </si>
  <si>
    <t>ΤΑΡΙΑ</t>
  </si>
  <si>
    <t>ΚΑΤΣΑΛΟΥΛΗ</t>
  </si>
  <si>
    <t>ΠΑΝΑΓΙΩΤΑ</t>
  </si>
  <si>
    <t>ΚΟΥΤΣΑΥΤΗ</t>
  </si>
  <si>
    <t>ΝΑΤΑΣΑ</t>
  </si>
  <si>
    <t>ΞΗΝΤΑΡΑ</t>
  </si>
  <si>
    <t>ΠΑΝΑΓΙΩΤΙΔΟΥ</t>
  </si>
  <si>
    <t>ΠΑΡΑΣΚΕΥΗ</t>
  </si>
  <si>
    <t>ΚΑΡΑΒΑΣΙΛΗ</t>
  </si>
  <si>
    <t>ΕΛΕΝΗ</t>
  </si>
  <si>
    <t>ΣΤΑΥΡΙΔΟΥ</t>
  </si>
  <si>
    <t>ΕΛΙΣΑΒΕΤ</t>
  </si>
  <si>
    <t>JULIE</t>
  </si>
  <si>
    <t>KELLY</t>
  </si>
  <si>
    <t>ΚΙΜΩΝΙΔΟΥ</t>
  </si>
  <si>
    <t>ΒΙΚΤΩΡΙΑ</t>
  </si>
  <si>
    <t>ΜΙΚΑΪΤΣ</t>
  </si>
  <si>
    <t>ΑΝΝΑ</t>
  </si>
  <si>
    <t>ΔΡΟΣΟΠΟΥΛΟΥ</t>
  </si>
  <si>
    <t>ΧΡΥΣΑ</t>
  </si>
  <si>
    <t>ΖΩΗ</t>
  </si>
  <si>
    <t>ΠΑΠΑΝΙΚΟΛΑΟΥ</t>
  </si>
  <si>
    <t>ΕΒΙΤΑ</t>
  </si>
  <si>
    <t>ΤΣΟΥΜΑΡΗ</t>
  </si>
  <si>
    <t>ΚΑΤΕΡΙΝΑ</t>
  </si>
  <si>
    <t>ΓΙΑΝΙΤΗ</t>
  </si>
  <si>
    <t>ΚΑΡΟΛΙΝΑ</t>
  </si>
  <si>
    <t>ΠΑΥΛΑΚΗ</t>
  </si>
  <si>
    <t>ΧΑΛΚΙΩΤΗ</t>
  </si>
  <si>
    <t>ΚΑΒΕΛΛΑΡΗ</t>
  </si>
  <si>
    <t>ΑΣΤΡΑ</t>
  </si>
  <si>
    <t>ΜΑΡΙΛΥ</t>
  </si>
  <si>
    <t>ΚΑΤΣΩΝΗ</t>
  </si>
  <si>
    <t>ΚΟΚΚΙΝΗ</t>
  </si>
  <si>
    <t>ΑΝΘΗ</t>
  </si>
  <si>
    <t>ΣΙΔΕΡΑ</t>
  </si>
  <si>
    <t>ΓΙΟΥΤΑ</t>
  </si>
  <si>
    <t>ΜΠΟΥΚΗ</t>
  </si>
  <si>
    <t>ΚΩΝΣΤΑΝΤΙΝΑ</t>
  </si>
  <si>
    <t>ΟΡΦΑΝΙΔΟΥ</t>
  </si>
  <si>
    <t>ΚΥΒΕΡΝΗΣ ΧΡ</t>
  </si>
  <si>
    <t>ΒΑΡΒΕΡΗΣ Α</t>
  </si>
  <si>
    <t>Φ</t>
  </si>
  <si>
    <t>ΒΑΡΒΕΡΗΣ Φ</t>
  </si>
  <si>
    <t>ΣΟΦΙΑΝΟΣ</t>
  </si>
  <si>
    <t>ΣΠΑΝΟΘΥΜΙΟΣ</t>
  </si>
  <si>
    <t>ΘΕΜΗΣ</t>
  </si>
  <si>
    <t>ΠΡΟΚΟΠΗΣ</t>
  </si>
  <si>
    <t>ΑΣΦΗΣ</t>
  </si>
  <si>
    <t>ΚΩΝΣΤΑΝΤΟΠΟΥΛΟΥ</t>
  </si>
  <si>
    <t>ΤΡΙΑΝΤΑΦΥΛΛΙΔΗΣ</t>
  </si>
  <si>
    <t>ΣΑΒΒΑΣ</t>
  </si>
  <si>
    <t>ΒΙΤΖΑΡΟΠΟΥΛΟΣ</t>
  </si>
  <si>
    <t>ΒΟΡΙΣΗΣ</t>
  </si>
  <si>
    <t>DRAGICEVIC</t>
  </si>
  <si>
    <t>LUBO</t>
  </si>
  <si>
    <t>ΠΑΠΑΝΑΓΙΩΤΟΥ</t>
  </si>
  <si>
    <t>ΠΗΤΕΡ</t>
  </si>
  <si>
    <t>ΜΠΟΥΡΛΑΚΟΣ</t>
  </si>
  <si>
    <t>ΔΡΑΜΙΤΙΝΟΣ</t>
  </si>
  <si>
    <t>ΚΟΥΤΣΕΛΑΚΗΣ</t>
  </si>
  <si>
    <t>ΠΑΝΤΕΛΗΣ</t>
  </si>
  <si>
    <t>ΚΑΚΚΑΒΑΣ</t>
  </si>
  <si>
    <t>ΤΖΕΜΗΣ</t>
  </si>
  <si>
    <t>ΒΛΑΖΑΚΗΣ</t>
  </si>
  <si>
    <t>ΛΙΤΣΑΣ</t>
  </si>
  <si>
    <t>ΚΟΥΜΠΟΥΡΑΣ</t>
  </si>
  <si>
    <t>ΚΕΡΜΟΓΛΟΥ</t>
  </si>
  <si>
    <t>ΚΟΣΜΑΣ</t>
  </si>
  <si>
    <t>ΜΠΕΝΟΣ</t>
  </si>
  <si>
    <t>ΡΟΥΣΣΟΠΟΥΛΟΣ</t>
  </si>
  <si>
    <t>ΚΑΤΩΓΙΑΝΝΑΚΗΣ</t>
  </si>
  <si>
    <t>ΚΑΜΑΡΙΚΟΣ</t>
  </si>
  <si>
    <t>ΚΑΤΟΓΙΑΝΝΑΚΗΣ</t>
  </si>
  <si>
    <t>ΣΤΑΘΗΣ</t>
  </si>
  <si>
    <t>ΠΡΩΤΟΝΟΤΑΡΙΟΣ</t>
  </si>
  <si>
    <t>ΓΙΑΝΝΟΥΛΟΠΟΥΛΟΣ</t>
  </si>
  <si>
    <t>ΣΤΑΝΕΛΟΣ</t>
  </si>
  <si>
    <t>ΕΥΑΓΓΕΛΟΣ</t>
  </si>
  <si>
    <t>ΜΟΥΣΑΒΕΡΕΣ</t>
  </si>
  <si>
    <t>ΜΑΜΑΛΗΣ</t>
  </si>
  <si>
    <t>ΠΡΕΖΑΝΗΣ</t>
  </si>
  <si>
    <t>ΑΛΟΓΟΣΚΟΥΦΗΣ</t>
  </si>
  <si>
    <t>ΛΟΞΑΣ</t>
  </si>
  <si>
    <t>ΚΑΠΛΑΝΗ</t>
  </si>
  <si>
    <t>ΜΙΝΑ</t>
  </si>
  <si>
    <t>ΜΟΥΡΙΚΗ</t>
  </si>
  <si>
    <t>ΜΠΑΡΜΠΑΡΑ</t>
  </si>
  <si>
    <t>ΦΑΦΑΛΙΟΥ</t>
  </si>
  <si>
    <t>ΣΤΑΜΑΤΙΑ</t>
  </si>
  <si>
    <t>ΜΠΙΣΜΠΙΚΟΥ</t>
  </si>
  <si>
    <t>ΜΑΡΙΛΙ</t>
  </si>
  <si>
    <t>ΠΑΠΑΔΟΠΟΥΛΟΥ</t>
  </si>
  <si>
    <t>ΣΤΕΦΑΝΙ</t>
  </si>
  <si>
    <t>ΧΑΜΑΜΗΣ</t>
  </si>
  <si>
    <t>ΚΑΛΑΒΡΙΑ</t>
  </si>
  <si>
    <t>ΝΙΚΟΛΑΣ</t>
  </si>
  <si>
    <t>ΚΑΖΑΤΖΟΓΛΟΥ</t>
  </si>
  <si>
    <t>ΑΧΙΛΕΑΣ</t>
  </si>
  <si>
    <t>ΧΑΤΖΟΠΟΥΛΟΥ</t>
  </si>
  <si>
    <t>ΑΘΗΝΑ</t>
  </si>
  <si>
    <t>ΚΑΡΑΒΑΣΙΛΗΣ</t>
  </si>
  <si>
    <t>ΤΣΙΚΑ</t>
  </si>
  <si>
    <t>ΤΖΕΒΕΛΕΚΟΣ</t>
  </si>
  <si>
    <t>ΤΖΕΒΕΛΕΚΟΥ</t>
  </si>
  <si>
    <t>ΑΝΤΟΝΙΟ</t>
  </si>
  <si>
    <t>PRECUP</t>
  </si>
  <si>
    <t>GABRIELLA</t>
  </si>
  <si>
    <t>ΠΑΝΟΣ</t>
  </si>
  <si>
    <t>ΠΟΠ</t>
  </si>
  <si>
    <t>ΟΤΙΛΙΑ</t>
  </si>
  <si>
    <t>ΡΩΣΣΩΝΗ</t>
  </si>
  <si>
    <t>ΜΑΡΙΝΑ</t>
  </si>
  <si>
    <t>ΠΑΠΑΒΑΣΙΛΕΙΟΥ</t>
  </si>
  <si>
    <t>ΜΠΑΡΤΣΙΩΤΑ</t>
  </si>
  <si>
    <t>ΡΟΥΣΗ</t>
  </si>
  <si>
    <t>ΚΑΓΚΑΛΟΥ</t>
  </si>
  <si>
    <t>ΚΟΨΙΝΗ</t>
  </si>
  <si>
    <t>ΔΗΜΗΤΡΑ</t>
  </si>
  <si>
    <t>ΒΕΡΓΩΤΗ-ΡΑΖΗ</t>
  </si>
  <si>
    <t>ΠΟΠΟΒΑ</t>
  </si>
  <si>
    <t>ΒΕΡΑ</t>
  </si>
  <si>
    <t>ΓΩΓΩ</t>
  </si>
  <si>
    <t>ΚΙΝΤΑ</t>
  </si>
  <si>
    <t>ΖΕΡΒΑ</t>
  </si>
  <si>
    <t>ΖΑΡΜΠΗΣ</t>
  </si>
  <si>
    <t>ΜΠΑΡΤΙΩΚΤΑ</t>
  </si>
  <si>
    <t>ΖΗΒΑ-ΓΥΡΑ</t>
  </si>
  <si>
    <t>ΜΠΑΡΤΣΙΩΚΑΣ</t>
  </si>
  <si>
    <t>ΑΠ</t>
  </si>
  <si>
    <t>w.o.</t>
  </si>
  <si>
    <t>a</t>
  </si>
  <si>
    <t>as</t>
  </si>
  <si>
    <t>ΠΑΠΑΔΟΠΕΤΡΑΚΗΣ</t>
  </si>
  <si>
    <t>ΜΠΕΝΕΤΟΣ</t>
  </si>
  <si>
    <t>b</t>
  </si>
  <si>
    <t>ΚΟΚΚΙΝΗΣ</t>
  </si>
  <si>
    <t>64 63</t>
  </si>
  <si>
    <t>60 61</t>
  </si>
  <si>
    <t>63 63</t>
  </si>
  <si>
    <t>ΤΣΕΡΤΟΣ</t>
  </si>
  <si>
    <t>61 62</t>
  </si>
  <si>
    <t>61 61</t>
  </si>
  <si>
    <t>63 61</t>
  </si>
  <si>
    <t>60 60</t>
  </si>
  <si>
    <t>62 63</t>
  </si>
  <si>
    <t>60 62</t>
  </si>
  <si>
    <t>76(3) 63</t>
  </si>
  <si>
    <t>61 60</t>
  </si>
  <si>
    <t>62 60</t>
  </si>
  <si>
    <t>ΠΡΩΤΟΠΑΠΠΑΣ</t>
  </si>
  <si>
    <t>AΠ</t>
  </si>
  <si>
    <t>63 ret.</t>
  </si>
  <si>
    <t>ΔΕΛΑΒiΝΙΑΣ</t>
  </si>
  <si>
    <t>60 75</t>
  </si>
  <si>
    <t>bs</t>
  </si>
  <si>
    <t>57 60 10-2</t>
  </si>
  <si>
    <t>ΤΡΥΦΩΝΟΠΟΥΛΟΣ</t>
  </si>
  <si>
    <t>67 76 10-6</t>
  </si>
  <si>
    <t>43 ret.</t>
  </si>
  <si>
    <t>61 26 10-5</t>
  </si>
  <si>
    <t>57 76 10-6</t>
  </si>
  <si>
    <t>76 46 12-10</t>
  </si>
  <si>
    <t>64 75</t>
  </si>
  <si>
    <t>60 76</t>
  </si>
  <si>
    <t>62 64</t>
  </si>
  <si>
    <t>61 64</t>
  </si>
  <si>
    <t>62 61</t>
  </si>
  <si>
    <t>ΜΠΑnΤΙΔΗΣ</t>
  </si>
  <si>
    <t>63 57 10-7</t>
  </si>
  <si>
    <t>57 63 10-8</t>
  </si>
  <si>
    <t>62 62</t>
  </si>
  <si>
    <t>61 76</t>
  </si>
  <si>
    <t>76 57 10-8</t>
  </si>
  <si>
    <t>46 63 10-8</t>
  </si>
  <si>
    <t>46 60 10-8</t>
  </si>
  <si>
    <t>61 36 10-8</t>
  </si>
  <si>
    <t>63 62</t>
  </si>
  <si>
    <t>64 76</t>
  </si>
  <si>
    <t>64 62</t>
  </si>
  <si>
    <t>06 75 10-4</t>
  </si>
  <si>
    <t>10 ret</t>
  </si>
  <si>
    <t>26 75 10-8</t>
  </si>
  <si>
    <t>ΤΑΛΟΥΜΗΣ</t>
  </si>
  <si>
    <t>ΤΣΙΑΠΑΡΗΣ</t>
  </si>
  <si>
    <t>ΝΙΙΚΟΣ</t>
  </si>
  <si>
    <t>ΙΩΣΗΦΙΔΗΣ</t>
  </si>
  <si>
    <t>ΜΑΣΟΥΡΑ</t>
  </si>
  <si>
    <t>ΜΑΡΙΑΝΤΑ</t>
  </si>
  <si>
    <t xml:space="preserve">ΞΥΝΟΣ </t>
  </si>
  <si>
    <t>61 63</t>
  </si>
  <si>
    <t>ΜΠΑΝΤΙΔΗΣ</t>
  </si>
  <si>
    <t>ΔΗΜΗΤΡΑΚΟΠΟΥΛΟΥ</t>
  </si>
  <si>
    <t>ΤΑΝΙΑ</t>
  </si>
  <si>
    <t>63 75</t>
  </si>
  <si>
    <t>ΠΕΤΡΟΠΟΥΛΟΣ</t>
  </si>
  <si>
    <t>64 64</t>
  </si>
  <si>
    <t>63 64</t>
  </si>
  <si>
    <t>46 62 10-3</t>
  </si>
  <si>
    <t>62 76</t>
  </si>
  <si>
    <t>76 61</t>
  </si>
  <si>
    <t>61 57 11-9</t>
  </si>
  <si>
    <t>64 61</t>
  </si>
  <si>
    <t>ΤΑΚΟΡΩΝΗΣ</t>
  </si>
  <si>
    <t>ΕΥΘΥΜΙΑΔΟΥ</t>
  </si>
  <si>
    <t>ΖΩΙΤΟΠΟΥΛΟΣ</t>
  </si>
  <si>
    <t>62 75</t>
  </si>
  <si>
    <t>76 36 10-5</t>
  </si>
  <si>
    <t>36 76 15-13</t>
  </si>
  <si>
    <t>63 36 10-7</t>
  </si>
  <si>
    <t>75 64</t>
  </si>
  <si>
    <t>63 36 11-9</t>
  </si>
  <si>
    <t xml:space="preserve">ΤΣΕΡΤΟΣ </t>
  </si>
  <si>
    <t>57 60 14-12</t>
  </si>
  <si>
    <t>60 64</t>
  </si>
  <si>
    <t>63 36 10-6</t>
  </si>
  <si>
    <t>ΛΙΑΡΜΑΚΟΠΟΥΛΟΣ</t>
  </si>
  <si>
    <t>ΠΑΠΑΗΛΟΓΛΟΥ</t>
  </si>
  <si>
    <t>ΔΟΥΚΑΣ</t>
  </si>
  <si>
    <t xml:space="preserve">ΤΣΕΚΟΥΡΑ </t>
  </si>
  <si>
    <t>ΕΥΤΑΞΙΑΣ</t>
  </si>
  <si>
    <t>ΕΠΑΜΕΙΝΩΝΔΑΣ</t>
  </si>
  <si>
    <t>16 75 10-8</t>
  </si>
  <si>
    <t>75 63</t>
  </si>
  <si>
    <t>75 26 10-7</t>
  </si>
  <si>
    <t>75 62</t>
  </si>
  <si>
    <t>63 60</t>
  </si>
  <si>
    <t>ΘΕΟΔΟΣΙΟΥ</t>
  </si>
  <si>
    <t>75 46 11-9</t>
  </si>
  <si>
    <t>ΤΑΜΠΟΥΡΛΟΣ</t>
  </si>
  <si>
    <t>75 60</t>
  </si>
  <si>
    <t>64 60</t>
  </si>
  <si>
    <t>46 64 10-2</t>
  </si>
  <si>
    <t>15/15 ret.</t>
  </si>
  <si>
    <t>61 ret.</t>
  </si>
  <si>
    <t>76 62</t>
  </si>
  <si>
    <t>76 75</t>
  </si>
  <si>
    <t>75 61</t>
  </si>
  <si>
    <t>20 ret.</t>
  </si>
  <si>
    <t>46 63 10-6</t>
  </si>
  <si>
    <t>46 64 10-6</t>
  </si>
  <si>
    <t>76(2) 60</t>
  </si>
  <si>
    <t>36 63 10-7</t>
  </si>
  <si>
    <t>64 46 10-8</t>
  </si>
  <si>
    <t>63 76</t>
  </si>
  <si>
    <t>61 75</t>
  </si>
  <si>
    <t>62 46 10-5</t>
  </si>
  <si>
    <t>61 67 12-10</t>
  </si>
  <si>
    <t>62 26 10-8</t>
  </si>
  <si>
    <t>75 1-1 ret.</t>
  </si>
  <si>
    <t>46 76 10-4</t>
  </si>
  <si>
    <t>63 16 10-5</t>
  </si>
  <si>
    <t>62 67(1) 10-4</t>
  </si>
  <si>
    <t>36 62 10-2</t>
  </si>
  <si>
    <t>46 63 10-4</t>
  </si>
  <si>
    <t>46 61 10-6</t>
  </si>
  <si>
    <t>26 10 ret.</t>
  </si>
  <si>
    <t>62 36 8-9 ret.</t>
  </si>
  <si>
    <t>36 61 10-3</t>
  </si>
  <si>
    <t>64 46 10-6</t>
  </si>
  <si>
    <t>75 75</t>
  </si>
  <si>
    <t>ΜΠΑΣΧΑΛΗΣ</t>
  </si>
  <si>
    <t>ΣΥΜΕΩΝ</t>
  </si>
  <si>
    <t>46 62 11-9</t>
  </si>
  <si>
    <t>61 76(5)</t>
  </si>
  <si>
    <t>62 67 10-5</t>
  </si>
  <si>
    <t>76(4) 06 61</t>
  </si>
  <si>
    <t>06 61 10-8</t>
  </si>
  <si>
    <t>75 57 10-8</t>
  </si>
  <si>
    <t xml:space="preserve">61 75 </t>
  </si>
  <si>
    <t>67 63 11-9</t>
  </si>
  <si>
    <t>63 26 10-5</t>
  </si>
  <si>
    <t>26 64 10-4</t>
  </si>
  <si>
    <t>46 64 10-4</t>
  </si>
  <si>
    <t>63 57 10-4</t>
  </si>
  <si>
    <t>61 754</t>
  </si>
  <si>
    <t>64 26 10-7</t>
  </si>
  <si>
    <t>67 76 10-8</t>
  </si>
  <si>
    <t>61 46 63</t>
  </si>
  <si>
    <t>75 26 60</t>
  </si>
  <si>
    <t>61 36 76</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</si>
</sst>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90">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8"/>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sz val="6"/>
      <color indexed="9"/>
      <name val="Arial"/>
      <family val="2"/>
    </font>
    <font>
      <b/>
      <sz val="8"/>
      <color indexed="23"/>
      <name val="Arial"/>
      <family val="2"/>
    </font>
    <font>
      <b/>
      <sz val="8"/>
      <color indexed="8"/>
      <name val="Tahoma"/>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i/>
      <sz val="8.5"/>
      <color indexed="8"/>
      <name val="Arial"/>
      <family val="2"/>
    </font>
    <font>
      <sz val="8.5"/>
      <color indexed="14"/>
      <name val="Arial"/>
      <family val="2"/>
    </font>
    <font>
      <b/>
      <sz val="8.5"/>
      <color indexed="9"/>
      <name val="Arial"/>
      <family val="2"/>
    </font>
    <font>
      <sz val="7"/>
      <color indexed="23"/>
      <name val="Arial"/>
      <family val="2"/>
    </font>
    <font>
      <u val="single"/>
      <sz val="6"/>
      <color indexed="12"/>
      <name val="Arial"/>
      <family val="2"/>
    </font>
    <font>
      <u val="single"/>
      <sz val="8"/>
      <color indexed="12"/>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16"/>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6"/>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22"/>
      <color indexed="8"/>
      <name val="IT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2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388">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44"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53" applyFont="1" applyFill="1" applyBorder="1" applyAlignment="1">
      <alignment/>
    </xf>
    <xf numFmtId="0" fontId="18" fillId="33" borderId="0" xfId="53" applyFont="1" applyFill="1" applyAlignment="1">
      <alignment/>
    </xf>
    <xf numFmtId="0" fontId="19" fillId="33" borderId="0" xfId="0" applyFont="1" applyFill="1" applyAlignment="1">
      <alignment vertical="center"/>
    </xf>
    <xf numFmtId="49" fontId="19" fillId="33" borderId="0" xfId="0" applyNumberFormat="1" applyFont="1" applyFill="1" applyAlignment="1">
      <alignment vertical="center"/>
    </xf>
    <xf numFmtId="49" fontId="20" fillId="33" borderId="0" xfId="0" applyNumberFormat="1" applyFont="1" applyFill="1" applyAlignment="1">
      <alignment horizontal="righ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21" fillId="0" borderId="0" xfId="0" applyFont="1" applyAlignment="1">
      <alignment vertical="center"/>
    </xf>
    <xf numFmtId="49" fontId="19"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6" borderId="0" xfId="0" applyNumberFormat="1" applyFont="1" applyFill="1" applyAlignment="1">
      <alignmen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49" fontId="0" fillId="0" borderId="17" xfId="0" applyNumberFormat="1" applyFont="1" applyBorder="1" applyAlignment="1">
      <alignment vertical="center"/>
    </xf>
    <xf numFmtId="0" fontId="0" fillId="0" borderId="0" xfId="0" applyFont="1" applyAlignment="1">
      <alignment vertical="center"/>
    </xf>
    <xf numFmtId="0" fontId="17" fillId="0" borderId="17" xfId="0" applyFont="1" applyBorder="1" applyAlignment="1">
      <alignment horizontal="right" vertical="center"/>
    </xf>
    <xf numFmtId="0" fontId="0" fillId="0" borderId="0" xfId="0" applyFont="1" applyAlignment="1">
      <alignment/>
    </xf>
    <xf numFmtId="49" fontId="0" fillId="0" borderId="0" xfId="0" applyNumberFormat="1" applyFont="1" applyAlignment="1">
      <alignment/>
    </xf>
    <xf numFmtId="49" fontId="29" fillId="0" borderId="0" xfId="0" applyNumberFormat="1" applyFont="1" applyAlignment="1">
      <alignment horizontal="left"/>
    </xf>
    <xf numFmtId="0" fontId="30" fillId="0" borderId="0" xfId="0" applyFont="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0" fontId="23"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3"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0"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44"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0" fillId="0" borderId="0" xfId="0" applyNumberFormat="1" applyFont="1" applyAlignment="1">
      <alignment horizontal="center" vertical="center"/>
    </xf>
    <xf numFmtId="49" fontId="30" fillId="0" borderId="0" xfId="0" applyNumberFormat="1" applyFont="1" applyAlignment="1">
      <alignment vertical="center"/>
    </xf>
    <xf numFmtId="0" fontId="36" fillId="0" borderId="0" xfId="0" applyFont="1" applyAlignment="1">
      <alignment vertical="center"/>
    </xf>
    <xf numFmtId="49" fontId="36" fillId="33" borderId="0" xfId="0" applyNumberFormat="1" applyFont="1" applyFill="1" applyAlignment="1">
      <alignment horizontal="center" vertical="center"/>
    </xf>
    <xf numFmtId="0" fontId="37" fillId="0" borderId="0" xfId="0" applyFont="1" applyAlignment="1">
      <alignment vertical="center"/>
    </xf>
    <xf numFmtId="0" fontId="37" fillId="0" borderId="19" xfId="0" applyFont="1" applyBorder="1" applyAlignment="1">
      <alignment vertical="center"/>
    </xf>
    <xf numFmtId="0" fontId="38" fillId="37" borderId="19" xfId="0" applyFont="1" applyFill="1" applyBorder="1" applyAlignment="1">
      <alignment horizontal="center" vertical="center"/>
    </xf>
    <xf numFmtId="0" fontId="36" fillId="0" borderId="19" xfId="0" applyFont="1" applyBorder="1" applyAlignment="1">
      <alignment vertical="center"/>
    </xf>
    <xf numFmtId="0" fontId="39" fillId="0" borderId="0" xfId="0" applyFont="1" applyAlignment="1">
      <alignment vertical="center"/>
    </xf>
    <xf numFmtId="0" fontId="39" fillId="0" borderId="19" xfId="0" applyFont="1" applyBorder="1" applyAlignment="1">
      <alignment horizontal="center" vertical="center"/>
    </xf>
    <xf numFmtId="0" fontId="37" fillId="0" borderId="0" xfId="0" applyFont="1" applyAlignment="1">
      <alignment vertical="center"/>
    </xf>
    <xf numFmtId="0" fontId="37" fillId="36" borderId="0" xfId="0" applyFont="1" applyFill="1" applyAlignment="1">
      <alignment vertical="center"/>
    </xf>
    <xf numFmtId="0" fontId="40" fillId="0" borderId="0" xfId="0" applyFont="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20"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1" fillId="0" borderId="0" xfId="0" applyFont="1" applyAlignment="1">
      <alignment vertical="center"/>
    </xf>
    <xf numFmtId="0" fontId="33" fillId="0" borderId="0" xfId="0" applyFont="1" applyAlignment="1">
      <alignment horizontal="right" vertical="center"/>
    </xf>
    <xf numFmtId="0" fontId="41" fillId="38"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7" fillId="0" borderId="19" xfId="0" applyFont="1" applyBorder="1" applyAlignment="1">
      <alignment vertical="center"/>
    </xf>
    <xf numFmtId="0" fontId="39" fillId="0" borderId="23"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38" borderId="18"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23" xfId="0" applyFont="1" applyBorder="1" applyAlignment="1">
      <alignment vertical="center"/>
    </xf>
    <xf numFmtId="0" fontId="42" fillId="0" borderId="23" xfId="0" applyFont="1" applyBorder="1" applyAlignment="1">
      <alignment horizontal="center" vertical="center"/>
    </xf>
    <xf numFmtId="0" fontId="42" fillId="0" borderId="0" xfId="0" applyFont="1" applyAlignment="1">
      <alignment vertical="center"/>
    </xf>
    <xf numFmtId="0" fontId="42" fillId="0" borderId="19" xfId="0" applyFont="1" applyBorder="1" applyAlignment="1">
      <alignment horizontal="center" vertical="center"/>
    </xf>
    <xf numFmtId="0" fontId="0" fillId="0" borderId="24" xfId="0" applyFont="1" applyBorder="1" applyAlignment="1">
      <alignment vertical="center"/>
    </xf>
    <xf numFmtId="49" fontId="39" fillId="0" borderId="23" xfId="0" applyNumberFormat="1" applyFont="1" applyBorder="1" applyAlignment="1">
      <alignment vertical="center"/>
    </xf>
    <xf numFmtId="0" fontId="43" fillId="0" borderId="0" xfId="0" applyFont="1" applyAlignment="1">
      <alignment vertical="center"/>
    </xf>
    <xf numFmtId="0" fontId="36" fillId="0" borderId="0" xfId="0" applyFont="1" applyAlignment="1">
      <alignment vertical="center"/>
    </xf>
    <xf numFmtId="49" fontId="36" fillId="33" borderId="0" xfId="0" applyNumberFormat="1" applyFont="1" applyFill="1" applyAlignment="1">
      <alignment horizontal="center" vertical="center"/>
    </xf>
    <xf numFmtId="49" fontId="37" fillId="0" borderId="0" xfId="0" applyNumberFormat="1" applyFont="1" applyAlignment="1">
      <alignment horizontal="center" vertical="center"/>
    </xf>
    <xf numFmtId="49" fontId="36" fillId="0" borderId="0" xfId="0" applyNumberFormat="1" applyFont="1" applyAlignment="1">
      <alignment horizontal="center" vertical="center"/>
    </xf>
    <xf numFmtId="49" fontId="37" fillId="0" borderId="0" xfId="0" applyNumberFormat="1" applyFont="1" applyAlignment="1">
      <alignment vertical="center"/>
    </xf>
    <xf numFmtId="0" fontId="8" fillId="0" borderId="0" xfId="0" applyFont="1" applyAlignment="1">
      <alignment horizontal="right" vertical="center"/>
    </xf>
    <xf numFmtId="0" fontId="37" fillId="0" borderId="0" xfId="0" applyFont="1" applyAlignment="1">
      <alignment horizontal="left"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19" fillId="33" borderId="14" xfId="0" applyFont="1" applyFill="1" applyBorder="1" applyAlignment="1">
      <alignment vertical="center"/>
    </xf>
    <xf numFmtId="0" fontId="19" fillId="33" borderId="25" xfId="0" applyFont="1" applyFill="1" applyBorder="1" applyAlignment="1">
      <alignment vertical="center"/>
    </xf>
    <xf numFmtId="0" fontId="19" fillId="33" borderId="26" xfId="0" applyFont="1" applyFill="1" applyBorder="1" applyAlignment="1">
      <alignment vertical="center"/>
    </xf>
    <xf numFmtId="49" fontId="20" fillId="33" borderId="25" xfId="0" applyNumberFormat="1" applyFont="1" applyFill="1" applyBorder="1" applyAlignment="1">
      <alignment horizontal="center" vertical="center"/>
    </xf>
    <xf numFmtId="49" fontId="20" fillId="33" borderId="25" xfId="0" applyNumberFormat="1" applyFont="1" applyFill="1" applyBorder="1" applyAlignment="1">
      <alignment vertical="center"/>
    </xf>
    <xf numFmtId="49" fontId="20" fillId="33" borderId="25" xfId="0" applyNumberFormat="1" applyFont="1" applyFill="1" applyBorder="1" applyAlignment="1">
      <alignment horizontal="centerContinuous" vertical="center"/>
    </xf>
    <xf numFmtId="49" fontId="20" fillId="33" borderId="15" xfId="0" applyNumberFormat="1" applyFont="1" applyFill="1" applyBorder="1" applyAlignment="1">
      <alignment horizontal="centerContinuous" vertical="center"/>
    </xf>
    <xf numFmtId="49" fontId="27" fillId="33" borderId="25" xfId="0" applyNumberFormat="1" applyFont="1" applyFill="1" applyBorder="1" applyAlignment="1">
      <alignment vertical="center"/>
    </xf>
    <xf numFmtId="49" fontId="27" fillId="33" borderId="15" xfId="0" applyNumberFormat="1" applyFont="1" applyFill="1" applyBorder="1" applyAlignment="1">
      <alignment vertical="center"/>
    </xf>
    <xf numFmtId="49" fontId="19" fillId="33" borderId="25" xfId="0" applyNumberFormat="1" applyFont="1" applyFill="1" applyBorder="1" applyAlignment="1">
      <alignment horizontal="left" vertical="center"/>
    </xf>
    <xf numFmtId="49" fontId="19" fillId="0" borderId="25" xfId="0" applyNumberFormat="1" applyFont="1" applyBorder="1" applyAlignment="1">
      <alignment horizontal="left" vertical="center"/>
    </xf>
    <xf numFmtId="49" fontId="27"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19" fillId="33" borderId="28" xfId="0" applyNumberFormat="1" applyFont="1" applyFill="1" applyBorder="1" applyAlignment="1">
      <alignment vertical="center"/>
    </xf>
    <xf numFmtId="49" fontId="19" fillId="33" borderId="29"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19" xfId="0" applyFont="1" applyBorder="1" applyAlignment="1">
      <alignment vertical="center"/>
    </xf>
    <xf numFmtId="49" fontId="33" fillId="0" borderId="19" xfId="0" applyNumberFormat="1" applyFont="1" applyBorder="1" applyAlignment="1">
      <alignment vertical="center"/>
    </xf>
    <xf numFmtId="49" fontId="8" fillId="0" borderId="19" xfId="0" applyNumberFormat="1" applyFont="1" applyBorder="1" applyAlignment="1">
      <alignment vertical="center"/>
    </xf>
    <xf numFmtId="49" fontId="33" fillId="0" borderId="23" xfId="0" applyNumberFormat="1" applyFont="1" applyBorder="1" applyAlignment="1">
      <alignment vertical="center"/>
    </xf>
    <xf numFmtId="49" fontId="8" fillId="0" borderId="30" xfId="0" applyNumberFormat="1" applyFont="1" applyBorder="1" applyAlignment="1">
      <alignment vertical="center"/>
    </xf>
    <xf numFmtId="49" fontId="8" fillId="0" borderId="23" xfId="0" applyNumberFormat="1" applyFont="1" applyBorder="1" applyAlignment="1">
      <alignment horizontal="right" vertical="center"/>
    </xf>
    <xf numFmtId="0" fontId="8" fillId="33" borderId="27" xfId="0" applyFont="1" applyFill="1" applyBorder="1" applyAlignment="1">
      <alignment vertical="center"/>
    </xf>
    <xf numFmtId="49" fontId="8" fillId="33" borderId="18" xfId="0" applyNumberFormat="1" applyFont="1" applyFill="1" applyBorder="1" applyAlignment="1">
      <alignment horizontal="right" vertical="center"/>
    </xf>
    <xf numFmtId="0" fontId="19" fillId="33" borderId="30" xfId="0" applyFont="1" applyFill="1" applyBorder="1" applyAlignment="1">
      <alignment vertical="center"/>
    </xf>
    <xf numFmtId="0" fontId="19" fillId="33" borderId="19" xfId="0" applyFont="1" applyFill="1" applyBorder="1" applyAlignment="1">
      <alignment vertical="center"/>
    </xf>
    <xf numFmtId="0" fontId="19" fillId="33" borderId="31" xfId="0" applyFont="1" applyFill="1" applyBorder="1" applyAlignment="1">
      <alignment vertical="center"/>
    </xf>
    <xf numFmtId="0" fontId="8" fillId="0" borderId="18" xfId="0" applyFont="1" applyBorder="1" applyAlignment="1">
      <alignment horizontal="right" vertical="center"/>
    </xf>
    <xf numFmtId="0" fontId="8" fillId="0" borderId="23" xfId="0" applyFont="1" applyBorder="1" applyAlignment="1">
      <alignment horizontal="right" vertical="center"/>
    </xf>
    <xf numFmtId="49" fontId="8" fillId="0" borderId="19" xfId="0" applyNumberFormat="1" applyFont="1" applyBorder="1" applyAlignment="1">
      <alignment horizontal="center" vertical="center"/>
    </xf>
    <xf numFmtId="0" fontId="8" fillId="36" borderId="19" xfId="0" applyFont="1" applyFill="1" applyBorder="1" applyAlignment="1">
      <alignment vertical="center"/>
    </xf>
    <xf numFmtId="49" fontId="8" fillId="36" borderId="19" xfId="0" applyNumberFormat="1" applyFont="1" applyFill="1" applyBorder="1" applyAlignment="1">
      <alignment horizontal="center" vertical="center"/>
    </xf>
    <xf numFmtId="49" fontId="8" fillId="36" borderId="23" xfId="0" applyNumberFormat="1" applyFont="1" applyFill="1" applyBorder="1" applyAlignment="1">
      <alignment vertical="center"/>
    </xf>
    <xf numFmtId="49" fontId="28" fillId="0" borderId="19" xfId="0" applyNumberFormat="1" applyFont="1" applyBorder="1" applyAlignment="1">
      <alignment horizontal="center" vertical="center"/>
    </xf>
    <xf numFmtId="0" fontId="41" fillId="38" borderId="23" xfId="0" applyFont="1" applyFill="1" applyBorder="1" applyAlignment="1">
      <alignment horizontal="right" vertical="center"/>
    </xf>
    <xf numFmtId="0" fontId="40" fillId="36" borderId="18" xfId="0" applyFont="1" applyFill="1" applyBorder="1" applyAlignment="1">
      <alignment vertical="center"/>
    </xf>
    <xf numFmtId="0" fontId="40" fillId="36" borderId="19" xfId="0" applyFont="1" applyFill="1" applyBorder="1" applyAlignment="1">
      <alignment vertical="center"/>
    </xf>
    <xf numFmtId="0" fontId="40" fillId="36" borderId="23"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23" xfId="0" applyFont="1" applyBorder="1" applyAlignment="1">
      <alignment horizontal="right" vertical="center"/>
    </xf>
    <xf numFmtId="0" fontId="41" fillId="38" borderId="0" xfId="0" applyFont="1" applyFill="1" applyAlignment="1">
      <alignment horizontal="right" vertical="center"/>
    </xf>
    <xf numFmtId="49" fontId="39" fillId="0" borderId="19" xfId="0" applyNumberFormat="1" applyFont="1" applyBorder="1" applyAlignment="1">
      <alignment horizontal="left" vertical="center"/>
    </xf>
    <xf numFmtId="49" fontId="37" fillId="33" borderId="0" xfId="0" applyNumberFormat="1" applyFont="1" applyFill="1" applyAlignment="1">
      <alignment horizontal="center" vertical="center"/>
    </xf>
    <xf numFmtId="0" fontId="41" fillId="38" borderId="15" xfId="0" applyFont="1" applyFill="1" applyBorder="1" applyAlignment="1">
      <alignment horizontal="right" vertical="center"/>
    </xf>
    <xf numFmtId="49" fontId="39" fillId="0" borderId="23" xfId="0" applyNumberFormat="1" applyFont="1" applyBorder="1" applyAlignment="1">
      <alignment horizontal="left" vertical="center"/>
    </xf>
    <xf numFmtId="49" fontId="39" fillId="0" borderId="0" xfId="0" applyNumberFormat="1" applyFont="1" applyAlignment="1">
      <alignment horizontal="left" vertical="center"/>
    </xf>
    <xf numFmtId="49" fontId="39" fillId="0" borderId="18" xfId="0" applyNumberFormat="1" applyFont="1" applyBorder="1" applyAlignment="1">
      <alignment horizontal="left" vertical="center"/>
    </xf>
    <xf numFmtId="49" fontId="48" fillId="0" borderId="23" xfId="0" applyNumberFormat="1" applyFont="1" applyBorder="1" applyAlignment="1">
      <alignment horizontal="right" vertical="center"/>
    </xf>
    <xf numFmtId="49" fontId="48" fillId="0" borderId="0" xfId="0" applyNumberFormat="1" applyFont="1" applyAlignment="1">
      <alignment horizontal="right" vertical="center"/>
    </xf>
    <xf numFmtId="0" fontId="25" fillId="36" borderId="0" xfId="0" applyFont="1" applyFill="1" applyAlignment="1">
      <alignment horizontal="right" vertical="center"/>
    </xf>
    <xf numFmtId="49" fontId="8" fillId="39" borderId="0" xfId="0" applyNumberFormat="1" applyFont="1" applyFill="1" applyAlignment="1">
      <alignment horizontal="center" vertical="center"/>
    </xf>
    <xf numFmtId="49" fontId="39" fillId="39" borderId="0" xfId="0" applyNumberFormat="1" applyFont="1" applyFill="1" applyAlignment="1">
      <alignment vertical="center"/>
    </xf>
    <xf numFmtId="0" fontId="39" fillId="39" borderId="19" xfId="0" applyFont="1" applyFill="1" applyBorder="1" applyAlignment="1">
      <alignment vertical="center"/>
    </xf>
    <xf numFmtId="49" fontId="39" fillId="39" borderId="19" xfId="0" applyNumberFormat="1" applyFont="1" applyFill="1" applyBorder="1" applyAlignment="1">
      <alignment vertical="center"/>
    </xf>
    <xf numFmtId="0" fontId="37" fillId="36" borderId="0" xfId="0" applyFont="1" applyFill="1" applyAlignment="1">
      <alignment horizontal="right" vertical="center"/>
    </xf>
    <xf numFmtId="0" fontId="33" fillId="39" borderId="0" xfId="0" applyFont="1" applyFill="1" applyAlignment="1">
      <alignment horizontal="right" vertical="center"/>
    </xf>
    <xf numFmtId="0" fontId="41" fillId="40" borderId="21" xfId="0" applyFont="1" applyFill="1" applyBorder="1" applyAlignment="1">
      <alignment horizontal="right" vertical="center"/>
    </xf>
    <xf numFmtId="49" fontId="39" fillId="39" borderId="23" xfId="0" applyNumberFormat="1" applyFont="1" applyFill="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2" fillId="0" borderId="19" xfId="0" applyNumberFormat="1" applyFont="1" applyBorder="1" applyAlignment="1">
      <alignment vertical="center"/>
    </xf>
    <xf numFmtId="49" fontId="43" fillId="0" borderId="19" xfId="0" applyNumberFormat="1" applyFont="1" applyBorder="1" applyAlignment="1">
      <alignment vertical="center"/>
    </xf>
    <xf numFmtId="49" fontId="48" fillId="0" borderId="19" xfId="0" applyNumberFormat="1" applyFont="1" applyBorder="1" applyAlignment="1">
      <alignment horizontal="right" vertical="center"/>
    </xf>
    <xf numFmtId="49" fontId="20" fillId="33" borderId="19" xfId="0" applyNumberFormat="1" applyFont="1" applyFill="1" applyBorder="1" applyAlignment="1">
      <alignment horizontal="center" vertical="center"/>
    </xf>
    <xf numFmtId="49" fontId="20" fillId="33" borderId="23" xfId="0" applyNumberFormat="1" applyFont="1" applyFill="1" applyBorder="1" applyAlignment="1">
      <alignment vertical="center"/>
    </xf>
    <xf numFmtId="49" fontId="20" fillId="33" borderId="26" xfId="0" applyNumberFormat="1" applyFont="1" applyFill="1" applyBorder="1" applyAlignment="1">
      <alignment horizontal="centerContinuous" vertical="center"/>
    </xf>
    <xf numFmtId="0" fontId="8" fillId="36" borderId="18" xfId="0" applyFont="1" applyFill="1" applyBorder="1" applyAlignment="1">
      <alignment vertical="center"/>
    </xf>
    <xf numFmtId="0" fontId="8" fillId="36" borderId="23" xfId="0" applyFont="1" applyFill="1" applyBorder="1" applyAlignment="1">
      <alignment vertical="center"/>
    </xf>
    <xf numFmtId="49" fontId="49" fillId="0" borderId="0" xfId="0" applyNumberFormat="1" applyFont="1" applyAlignment="1">
      <alignment horizontal="right" vertical="center"/>
    </xf>
    <xf numFmtId="49" fontId="20" fillId="33" borderId="19" xfId="0" applyNumberFormat="1" applyFont="1" applyFill="1" applyBorder="1" applyAlignment="1">
      <alignment vertical="center"/>
    </xf>
    <xf numFmtId="49" fontId="8" fillId="0" borderId="18" xfId="0" applyNumberFormat="1" applyFont="1" applyBorder="1" applyAlignment="1">
      <alignment vertical="center"/>
    </xf>
    <xf numFmtId="49" fontId="8" fillId="33" borderId="23" xfId="0" applyNumberFormat="1" applyFont="1" applyFill="1" applyBorder="1" applyAlignment="1">
      <alignment horizontal="right" vertical="center"/>
    </xf>
    <xf numFmtId="49" fontId="8" fillId="0" borderId="23" xfId="0" applyNumberFormat="1" applyFont="1" applyBorder="1" applyAlignment="1">
      <alignment vertical="center"/>
    </xf>
    <xf numFmtId="49" fontId="9" fillId="0" borderId="0" xfId="0" applyNumberFormat="1" applyFont="1" applyAlignment="1">
      <alignment horizontal="right" vertical="center"/>
    </xf>
    <xf numFmtId="0" fontId="37" fillId="33" borderId="0" xfId="0" applyFont="1" applyFill="1" applyAlignment="1">
      <alignment horizontal="center" vertical="center"/>
    </xf>
    <xf numFmtId="0" fontId="39" fillId="33" borderId="0" xfId="0" applyFont="1" applyFill="1" applyAlignment="1">
      <alignment vertical="center"/>
    </xf>
    <xf numFmtId="0" fontId="21" fillId="33" borderId="0" xfId="0" applyFont="1" applyFill="1" applyAlignment="1">
      <alignment vertical="center"/>
    </xf>
    <xf numFmtId="0" fontId="24" fillId="33" borderId="0" xfId="0" applyFont="1" applyFill="1" applyAlignment="1">
      <alignment horizontal="right" vertical="center"/>
    </xf>
    <xf numFmtId="0" fontId="37" fillId="33" borderId="0" xfId="0" applyFont="1" applyFill="1" applyAlignment="1">
      <alignment vertical="center"/>
    </xf>
    <xf numFmtId="0" fontId="37" fillId="33" borderId="0" xfId="0" applyFont="1" applyFill="1" applyAlignment="1">
      <alignment vertical="center"/>
    </xf>
    <xf numFmtId="0" fontId="39" fillId="33" borderId="0" xfId="0" applyFont="1" applyFill="1" applyAlignment="1">
      <alignment vertical="center"/>
    </xf>
    <xf numFmtId="0" fontId="42" fillId="0" borderId="0" xfId="0" applyFont="1" applyAlignment="1">
      <alignment horizontal="center" vertical="center"/>
    </xf>
    <xf numFmtId="0" fontId="21" fillId="33" borderId="0" xfId="0" applyFont="1" applyFill="1" applyAlignment="1">
      <alignment vertical="center"/>
    </xf>
    <xf numFmtId="0" fontId="42" fillId="33" borderId="0" xfId="0" applyFont="1" applyFill="1" applyAlignment="1">
      <alignment vertical="center"/>
    </xf>
    <xf numFmtId="0" fontId="36" fillId="33" borderId="0" xfId="0" applyFont="1" applyFill="1" applyAlignment="1">
      <alignment vertical="center"/>
    </xf>
    <xf numFmtId="0" fontId="36" fillId="33" borderId="0" xfId="0" applyFont="1" applyFill="1" applyAlignment="1">
      <alignment horizontal="left" vertical="center"/>
    </xf>
    <xf numFmtId="0" fontId="43" fillId="33" borderId="0" xfId="0" applyFont="1" applyFill="1" applyAlignment="1">
      <alignment vertical="center"/>
    </xf>
    <xf numFmtId="49" fontId="20" fillId="33" borderId="15" xfId="0" applyNumberFormat="1" applyFont="1" applyFill="1" applyBorder="1" applyAlignment="1">
      <alignment vertical="center"/>
    </xf>
    <xf numFmtId="0" fontId="41" fillId="0" borderId="23" xfId="0" applyFont="1" applyBorder="1" applyAlignment="1">
      <alignment horizontal="right" vertical="center"/>
    </xf>
    <xf numFmtId="0" fontId="50" fillId="0" borderId="0" xfId="0" applyFont="1" applyAlignment="1">
      <alignment vertical="center"/>
    </xf>
    <xf numFmtId="0" fontId="29"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20" fillId="33" borderId="0" xfId="0" applyFont="1" applyFill="1" applyAlignment="1">
      <alignment horizontal="right" vertical="center"/>
    </xf>
    <xf numFmtId="0" fontId="0" fillId="0" borderId="17" xfId="0" applyFont="1" applyBorder="1" applyAlignment="1">
      <alignment vertical="center"/>
    </xf>
    <xf numFmtId="0" fontId="35" fillId="0" borderId="17" xfId="0" applyFont="1" applyBorder="1" applyAlignment="1">
      <alignment vertical="center"/>
    </xf>
    <xf numFmtId="0" fontId="8" fillId="33" borderId="0" xfId="0" applyFont="1" applyFill="1" applyAlignment="1">
      <alignment horizontal="right" vertical="center"/>
    </xf>
    <xf numFmtId="0" fontId="33" fillId="33" borderId="0" xfId="0" applyFont="1" applyFill="1" applyAlignment="1">
      <alignment horizontal="center" vertical="center"/>
    </xf>
    <xf numFmtId="0" fontId="33" fillId="33" borderId="0" xfId="0" applyFont="1" applyFill="1" applyAlignment="1">
      <alignment vertical="center"/>
    </xf>
    <xf numFmtId="0" fontId="9" fillId="33" borderId="0" xfId="0" applyFont="1" applyFill="1" applyAlignment="1">
      <alignment horizontal="right" vertical="center"/>
    </xf>
    <xf numFmtId="0" fontId="36" fillId="33" borderId="0" xfId="0" applyFont="1" applyFill="1" applyAlignment="1">
      <alignment horizontal="center" vertical="center"/>
    </xf>
    <xf numFmtId="0" fontId="13" fillId="0" borderId="19" xfId="0" applyFont="1" applyBorder="1" applyAlignment="1">
      <alignment vertical="center"/>
    </xf>
    <xf numFmtId="0" fontId="40" fillId="0" borderId="19" xfId="0" applyFont="1" applyBorder="1" applyAlignment="1">
      <alignment horizontal="center" vertical="center"/>
    </xf>
    <xf numFmtId="0" fontId="37" fillId="0" borderId="0" xfId="0" applyFont="1" applyAlignment="1">
      <alignment horizontal="center" vertical="center"/>
    </xf>
    <xf numFmtId="0" fontId="47" fillId="0" borderId="23" xfId="0" applyFont="1" applyBorder="1" applyAlignment="1">
      <alignment horizontal="right" vertical="center"/>
    </xf>
    <xf numFmtId="0" fontId="51" fillId="0" borderId="18" xfId="0" applyFont="1" applyBorder="1" applyAlignment="1">
      <alignment horizontal="center" vertical="center"/>
    </xf>
    <xf numFmtId="0" fontId="39" fillId="0" borderId="0" xfId="0" applyFont="1" applyAlignment="1">
      <alignment horizontal="left" vertical="center"/>
    </xf>
    <xf numFmtId="0" fontId="40" fillId="0" borderId="0" xfId="0" applyFont="1" applyAlignment="1">
      <alignment horizontal="left" vertical="center"/>
    </xf>
    <xf numFmtId="0" fontId="39" fillId="0" borderId="19" xfId="0" applyFont="1" applyBorder="1" applyAlignment="1">
      <alignment horizontal="left" vertical="center"/>
    </xf>
    <xf numFmtId="0" fontId="47" fillId="0" borderId="19" xfId="0" applyFont="1" applyBorder="1" applyAlignment="1">
      <alignment horizontal="right" vertical="center"/>
    </xf>
    <xf numFmtId="0" fontId="0" fillId="0" borderId="19" xfId="0" applyFont="1" applyBorder="1" applyAlignment="1">
      <alignment vertical="center"/>
    </xf>
    <xf numFmtId="0" fontId="40" fillId="0" borderId="23" xfId="0" applyFont="1" applyBorder="1" applyAlignment="1">
      <alignment horizontal="center" vertical="center"/>
    </xf>
    <xf numFmtId="0" fontId="40" fillId="0" borderId="18" xfId="0" applyFont="1" applyBorder="1" applyAlignment="1">
      <alignment vertical="center"/>
    </xf>
    <xf numFmtId="0" fontId="47" fillId="0" borderId="0" xfId="0" applyFont="1" applyAlignment="1">
      <alignment horizontal="right" vertical="center"/>
    </xf>
    <xf numFmtId="0" fontId="40" fillId="0" borderId="0" xfId="0" applyFont="1" applyAlignment="1">
      <alignment horizontal="center" vertical="center"/>
    </xf>
    <xf numFmtId="0" fontId="37" fillId="33" borderId="0" xfId="0" applyFont="1" applyFill="1" applyAlignment="1">
      <alignment horizontal="center" vertical="center"/>
    </xf>
    <xf numFmtId="0" fontId="40" fillId="0" borderId="18" xfId="0" applyFont="1" applyBorder="1" applyAlignment="1">
      <alignment horizontal="left" vertical="center"/>
    </xf>
    <xf numFmtId="0" fontId="47" fillId="0" borderId="18" xfId="0" applyFont="1" applyBorder="1" applyAlignment="1">
      <alignment horizontal="right" vertical="center"/>
    </xf>
    <xf numFmtId="0" fontId="40" fillId="36" borderId="0" xfId="0" applyFont="1" applyFill="1" applyAlignment="1">
      <alignment horizontal="right" vertical="center"/>
    </xf>
    <xf numFmtId="0" fontId="40" fillId="36" borderId="19" xfId="0" applyFont="1" applyFill="1" applyBorder="1" applyAlignment="1">
      <alignment horizontal="right" vertical="center"/>
    </xf>
    <xf numFmtId="0" fontId="47" fillId="36" borderId="0" xfId="0" applyFont="1" applyFill="1" applyAlignment="1">
      <alignment horizontal="right" vertical="center"/>
    </xf>
    <xf numFmtId="0" fontId="36" fillId="33" borderId="0" xfId="0" applyFont="1" applyFill="1" applyAlignment="1">
      <alignment horizontal="center" vertical="center"/>
    </xf>
    <xf numFmtId="0" fontId="13" fillId="0" borderId="0" xfId="0" applyFont="1" applyAlignment="1">
      <alignment vertical="center"/>
    </xf>
    <xf numFmtId="0" fontId="37" fillId="36" borderId="0" xfId="0" applyFont="1" applyFill="1" applyAlignment="1">
      <alignment horizontal="center" vertical="center"/>
    </xf>
    <xf numFmtId="49" fontId="37" fillId="36" borderId="0" xfId="0" applyNumberFormat="1" applyFont="1" applyFill="1" applyAlignment="1">
      <alignment horizontal="center" vertical="center"/>
    </xf>
    <xf numFmtId="1" fontId="37" fillId="36" borderId="0" xfId="0" applyNumberFormat="1" applyFont="1" applyFill="1" applyAlignment="1">
      <alignment horizontal="center" vertical="center"/>
    </xf>
    <xf numFmtId="49" fontId="40" fillId="0" borderId="0" xfId="0" applyNumberFormat="1" applyFont="1" applyAlignment="1">
      <alignment horizontal="center" vertical="center"/>
    </xf>
    <xf numFmtId="49" fontId="0" fillId="0" borderId="0" xfId="0" applyNumberFormat="1" applyAlignment="1">
      <alignment vertical="center"/>
    </xf>
    <xf numFmtId="49" fontId="28" fillId="36" borderId="18" xfId="0" applyNumberFormat="1" applyFont="1" applyFill="1" applyBorder="1" applyAlignment="1">
      <alignment vertical="center"/>
    </xf>
    <xf numFmtId="49" fontId="28" fillId="0" borderId="0" xfId="0" applyNumberFormat="1" applyFont="1" applyAlignment="1">
      <alignment vertical="center"/>
    </xf>
    <xf numFmtId="49" fontId="8" fillId="36" borderId="19" xfId="0" applyNumberFormat="1" applyFont="1" applyFill="1" applyBorder="1" applyAlignment="1">
      <alignment vertical="center"/>
    </xf>
    <xf numFmtId="49" fontId="28" fillId="36" borderId="23" xfId="0" applyNumberFormat="1" applyFont="1" applyFill="1" applyBorder="1" applyAlignment="1">
      <alignment vertical="center"/>
    </xf>
    <xf numFmtId="49" fontId="28" fillId="0" borderId="19" xfId="0" applyNumberFormat="1" applyFont="1" applyBorder="1" applyAlignment="1">
      <alignment vertical="center"/>
    </xf>
    <xf numFmtId="0" fontId="52" fillId="41" borderId="23" xfId="0" applyFont="1" applyFill="1" applyBorder="1" applyAlignment="1">
      <alignment vertical="center"/>
    </xf>
    <xf numFmtId="0" fontId="37" fillId="39" borderId="0" xfId="0" applyFont="1" applyFill="1" applyAlignment="1">
      <alignment horizontal="center" vertical="center"/>
    </xf>
    <xf numFmtId="0" fontId="40" fillId="39" borderId="0" xfId="0" applyFont="1" applyFill="1" applyAlignment="1">
      <alignment vertical="center"/>
    </xf>
    <xf numFmtId="0" fontId="39" fillId="39" borderId="0" xfId="0" applyFont="1" applyFill="1" applyAlignment="1">
      <alignment horizontal="left" vertical="center"/>
    </xf>
    <xf numFmtId="0" fontId="40" fillId="39" borderId="0" xfId="0" applyFont="1" applyFill="1" applyAlignment="1">
      <alignment horizontal="left" vertical="center"/>
    </xf>
    <xf numFmtId="0" fontId="37" fillId="39" borderId="0" xfId="0" applyFont="1" applyFill="1" applyAlignment="1">
      <alignment vertical="center"/>
    </xf>
    <xf numFmtId="0" fontId="39" fillId="39" borderId="19" xfId="0" applyFont="1" applyFill="1" applyBorder="1" applyAlignment="1">
      <alignment horizontal="left" vertical="center"/>
    </xf>
    <xf numFmtId="0" fontId="47" fillId="39" borderId="19" xfId="0" applyFont="1" applyFill="1" applyBorder="1" applyAlignment="1">
      <alignment horizontal="right" vertical="center"/>
    </xf>
    <xf numFmtId="0" fontId="51" fillId="39" borderId="18" xfId="0" applyFont="1" applyFill="1" applyBorder="1" applyAlignment="1">
      <alignment horizontal="center" vertical="center"/>
    </xf>
    <xf numFmtId="0" fontId="40" fillId="39" borderId="0" xfId="0" applyFont="1" applyFill="1" applyAlignment="1">
      <alignment horizontal="right" vertical="center"/>
    </xf>
    <xf numFmtId="0" fontId="41" fillId="40" borderId="18" xfId="0" applyFont="1" applyFill="1" applyBorder="1" applyAlignment="1">
      <alignment horizontal="right" vertical="center"/>
    </xf>
    <xf numFmtId="0" fontId="40" fillId="39" borderId="19" xfId="0" applyFont="1" applyFill="1" applyBorder="1" applyAlignment="1">
      <alignment horizontal="right" vertical="center"/>
    </xf>
    <xf numFmtId="0" fontId="40" fillId="39" borderId="18" xfId="0" applyFont="1" applyFill="1" applyBorder="1" applyAlignment="1">
      <alignment horizontal="left" vertical="center"/>
    </xf>
    <xf numFmtId="0" fontId="47" fillId="39" borderId="23" xfId="0" applyFont="1" applyFill="1" applyBorder="1" applyAlignment="1">
      <alignment horizontal="right" vertical="center"/>
    </xf>
    <xf numFmtId="49" fontId="44" fillId="39" borderId="0" xfId="0" applyNumberFormat="1" applyFont="1" applyFill="1" applyAlignment="1">
      <alignment vertical="center"/>
    </xf>
    <xf numFmtId="49" fontId="45" fillId="39" borderId="0" xfId="0" applyNumberFormat="1" applyFont="1" applyFill="1" applyAlignment="1">
      <alignment vertical="center"/>
    </xf>
    <xf numFmtId="49" fontId="20" fillId="33" borderId="26" xfId="0" applyNumberFormat="1" applyFont="1" applyFill="1" applyBorder="1" applyAlignment="1">
      <alignment vertical="center"/>
    </xf>
    <xf numFmtId="1" fontId="8" fillId="36" borderId="0" xfId="0" applyNumberFormat="1" applyFont="1" applyFill="1" applyAlignment="1">
      <alignment horizontal="center" vertical="center"/>
    </xf>
    <xf numFmtId="1" fontId="8" fillId="36" borderId="19" xfId="0" applyNumberFormat="1" applyFont="1" applyFill="1" applyBorder="1" applyAlignment="1">
      <alignment horizontal="center" vertical="center"/>
    </xf>
    <xf numFmtId="0" fontId="31" fillId="41" borderId="23" xfId="0" applyFont="1" applyFill="1" applyBorder="1" applyAlignment="1">
      <alignment horizontal="right" vertical="center"/>
    </xf>
    <xf numFmtId="0" fontId="40" fillId="39" borderId="19" xfId="0" applyFont="1" applyFill="1" applyBorder="1" applyAlignment="1">
      <alignment vertical="center"/>
    </xf>
    <xf numFmtId="0" fontId="40" fillId="39" borderId="18" xfId="0" applyFont="1" applyFill="1" applyBorder="1" applyAlignment="1">
      <alignment vertical="center"/>
    </xf>
    <xf numFmtId="49" fontId="40" fillId="39" borderId="23" xfId="0" applyNumberFormat="1" applyFont="1" applyFill="1" applyBorder="1" applyAlignment="1">
      <alignment vertical="center"/>
    </xf>
    <xf numFmtId="49" fontId="37" fillId="39" borderId="0" xfId="0" applyNumberFormat="1" applyFont="1" applyFill="1" applyAlignment="1">
      <alignment vertical="center"/>
    </xf>
    <xf numFmtId="49" fontId="40" fillId="39" borderId="0" xfId="0" applyNumberFormat="1" applyFont="1" applyFill="1" applyAlignment="1">
      <alignment vertical="center"/>
    </xf>
    <xf numFmtId="49" fontId="22" fillId="0" borderId="0" xfId="0" applyNumberFormat="1" applyFont="1" applyAlignment="1">
      <alignment vertical="center"/>
    </xf>
    <xf numFmtId="0" fontId="39" fillId="39" borderId="0" xfId="0" applyFont="1" applyFill="1" applyBorder="1" applyAlignment="1">
      <alignment horizontal="left" vertical="center"/>
    </xf>
    <xf numFmtId="49" fontId="39" fillId="0" borderId="19" xfId="0" applyNumberFormat="1" applyFont="1" applyFill="1" applyBorder="1" applyAlignment="1">
      <alignment horizontal="left" vertical="center"/>
    </xf>
    <xf numFmtId="0" fontId="39" fillId="0" borderId="19" xfId="0" applyNumberFormat="1" applyFont="1" applyFill="1" applyBorder="1" applyAlignment="1">
      <alignment vertical="center"/>
    </xf>
    <xf numFmtId="49" fontId="39" fillId="0" borderId="19" xfId="0" applyNumberFormat="1" applyFont="1" applyFill="1" applyBorder="1" applyAlignment="1">
      <alignment vertical="center"/>
    </xf>
    <xf numFmtId="49" fontId="39" fillId="0" borderId="0" xfId="0" applyNumberFormat="1" applyFont="1" applyFill="1" applyAlignment="1">
      <alignment vertical="center"/>
    </xf>
    <xf numFmtId="49" fontId="49" fillId="0" borderId="0" xfId="0" applyNumberFormat="1" applyFont="1" applyFill="1" applyAlignment="1">
      <alignment horizontal="right" vertical="center"/>
    </xf>
    <xf numFmtId="0" fontId="41" fillId="38" borderId="15" xfId="0" applyNumberFormat="1" applyFont="1" applyFill="1" applyBorder="1" applyAlignment="1">
      <alignment horizontal="right" vertical="center"/>
    </xf>
    <xf numFmtId="0" fontId="39" fillId="0" borderId="28" xfId="0" applyNumberFormat="1" applyFont="1" applyFill="1" applyBorder="1" applyAlignment="1">
      <alignment vertical="center"/>
    </xf>
    <xf numFmtId="0" fontId="41" fillId="38" borderId="21" xfId="0" applyNumberFormat="1" applyFont="1" applyFill="1" applyBorder="1" applyAlignment="1">
      <alignment horizontal="right" vertical="center"/>
    </xf>
    <xf numFmtId="49" fontId="39" fillId="0" borderId="23" xfId="0" applyNumberFormat="1" applyFont="1" applyFill="1" applyBorder="1" applyAlignment="1">
      <alignment horizontal="left" vertical="center"/>
    </xf>
    <xf numFmtId="49" fontId="39" fillId="0" borderId="18" xfId="0" applyNumberFormat="1" applyFont="1" applyFill="1" applyBorder="1" applyAlignment="1">
      <alignment vertical="center"/>
    </xf>
    <xf numFmtId="49" fontId="39" fillId="0" borderId="0"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41" fillId="38" borderId="18"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39" fillId="0" borderId="18" xfId="0" applyNumberFormat="1" applyFont="1" applyFill="1" applyBorder="1" applyAlignment="1">
      <alignment horizontal="left" vertical="center"/>
    </xf>
    <xf numFmtId="49" fontId="39" fillId="0" borderId="21" xfId="0" applyNumberFormat="1" applyFont="1" applyFill="1" applyBorder="1" applyAlignment="1">
      <alignment vertical="center"/>
    </xf>
    <xf numFmtId="49" fontId="48" fillId="0" borderId="23" xfId="0" applyNumberFormat="1" applyFont="1" applyFill="1" applyBorder="1" applyAlignment="1">
      <alignment horizontal="right" vertical="center"/>
    </xf>
    <xf numFmtId="49" fontId="39" fillId="0" borderId="23" xfId="0" applyNumberFormat="1" applyFont="1" applyFill="1" applyBorder="1" applyAlignment="1">
      <alignment vertical="center"/>
    </xf>
    <xf numFmtId="49" fontId="48" fillId="0" borderId="0" xfId="0" applyNumberFormat="1" applyFont="1" applyFill="1" applyBorder="1" applyAlignment="1">
      <alignment horizontal="right" vertical="center"/>
    </xf>
    <xf numFmtId="0" fontId="39" fillId="0" borderId="0" xfId="0" applyNumberFormat="1" applyFont="1" applyFill="1" applyAlignment="1">
      <alignment vertical="center"/>
    </xf>
    <xf numFmtId="0" fontId="37" fillId="36" borderId="0" xfId="0" applyNumberFormat="1" applyFont="1" applyFill="1" applyAlignment="1">
      <alignment vertical="center"/>
    </xf>
    <xf numFmtId="0" fontId="40" fillId="36" borderId="0" xfId="0" applyNumberFormat="1" applyFont="1" applyFill="1" applyAlignment="1">
      <alignment vertical="center"/>
    </xf>
    <xf numFmtId="0" fontId="39" fillId="0" borderId="29" xfId="0" applyNumberFormat="1" applyFont="1" applyFill="1" applyBorder="1" applyAlignment="1">
      <alignment vertical="center"/>
    </xf>
    <xf numFmtId="0" fontId="39" fillId="0" borderId="18"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39" fillId="0" borderId="18" xfId="0" applyNumberFormat="1" applyFont="1" applyFill="1" applyBorder="1" applyAlignment="1">
      <alignment vertical="center"/>
    </xf>
    <xf numFmtId="0" fontId="39" fillId="0" borderId="23" xfId="0" applyNumberFormat="1" applyFont="1" applyFill="1" applyBorder="1" applyAlignment="1">
      <alignment vertical="center"/>
    </xf>
    <xf numFmtId="49" fontId="39" fillId="0" borderId="29" xfId="0" applyNumberFormat="1" applyFont="1" applyFill="1" applyBorder="1" applyAlignment="1">
      <alignment vertical="center"/>
    </xf>
    <xf numFmtId="49" fontId="40" fillId="36" borderId="0" xfId="0" applyNumberFormat="1" applyFont="1" applyFill="1" applyBorder="1" applyAlignment="1">
      <alignment vertical="center"/>
    </xf>
    <xf numFmtId="0" fontId="39" fillId="0" borderId="27" xfId="0" applyNumberFormat="1" applyFont="1" applyFill="1" applyBorder="1" applyAlignment="1">
      <alignment vertical="center"/>
    </xf>
    <xf numFmtId="49" fontId="53" fillId="33" borderId="0" xfId="53" applyNumberFormat="1" applyFont="1" applyFill="1" applyAlignment="1">
      <alignment horizontal="right" vertical="center"/>
    </xf>
    <xf numFmtId="0" fontId="54" fillId="33" borderId="0" xfId="53" applyFont="1" applyFill="1" applyBorder="1" applyAlignment="1">
      <alignment/>
    </xf>
    <xf numFmtId="0" fontId="37" fillId="0" borderId="19"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36" fillId="0" borderId="19" xfId="0" applyFont="1" applyBorder="1" applyAlignment="1">
      <alignment vertical="center"/>
    </xf>
    <xf numFmtId="0" fontId="0" fillId="0" borderId="19" xfId="0" applyFont="1" applyBorder="1" applyAlignment="1">
      <alignment vertical="center"/>
    </xf>
    <xf numFmtId="0" fontId="13" fillId="0" borderId="19" xfId="0" applyFont="1" applyBorder="1" applyAlignment="1">
      <alignment vertical="center"/>
    </xf>
    <xf numFmtId="0" fontId="37" fillId="0" borderId="0" xfId="0" applyFont="1" applyAlignment="1">
      <alignment vertical="center"/>
    </xf>
    <xf numFmtId="0" fontId="0" fillId="0" borderId="0" xfId="0" applyFont="1" applyAlignment="1">
      <alignment vertical="center"/>
    </xf>
    <xf numFmtId="0" fontId="36" fillId="0" borderId="0" xfId="0" applyFont="1" applyAlignment="1">
      <alignment vertical="center"/>
    </xf>
    <xf numFmtId="0" fontId="13" fillId="0" borderId="0" xfId="0" applyFont="1" applyAlignment="1">
      <alignment vertical="center"/>
    </xf>
    <xf numFmtId="0" fontId="22" fillId="0" borderId="19" xfId="0" applyFont="1" applyBorder="1" applyAlignment="1">
      <alignment vertical="center"/>
    </xf>
    <xf numFmtId="0" fontId="22" fillId="0" borderId="0" xfId="0" applyFont="1" applyAlignment="1">
      <alignment vertical="top"/>
    </xf>
    <xf numFmtId="49" fontId="55" fillId="0" borderId="0" xfId="0" applyNumberFormat="1" applyFont="1" applyAlignment="1">
      <alignment/>
    </xf>
    <xf numFmtId="0" fontId="16" fillId="33" borderId="0" xfId="0" applyFont="1" applyFill="1" applyAlignment="1">
      <alignment vertical="center"/>
    </xf>
    <xf numFmtId="0" fontId="22" fillId="33" borderId="0" xfId="0" applyFont="1" applyFill="1" applyAlignment="1">
      <alignment horizontal="left" vertical="center"/>
    </xf>
    <xf numFmtId="0" fontId="22" fillId="0" borderId="0" xfId="0" applyFont="1" applyAlignment="1">
      <alignment horizontal="left" vertical="center"/>
    </xf>
    <xf numFmtId="0" fontId="16" fillId="0" borderId="19" xfId="0" applyFont="1" applyBorder="1" applyAlignment="1">
      <alignment vertical="center"/>
    </xf>
    <xf numFmtId="0" fontId="22" fillId="0" borderId="0" xfId="0" applyFont="1" applyAlignment="1">
      <alignment vertical="center"/>
    </xf>
    <xf numFmtId="49" fontId="17" fillId="33" borderId="25" xfId="0" applyNumberFormat="1" applyFont="1" applyFill="1" applyBorder="1" applyAlignment="1">
      <alignment horizontal="center" vertical="center"/>
    </xf>
    <xf numFmtId="1" fontId="22" fillId="36" borderId="0" xfId="0" applyNumberFormat="1" applyFont="1" applyFill="1" applyAlignment="1">
      <alignment horizontal="center" vertical="center"/>
    </xf>
    <xf numFmtId="1" fontId="22" fillId="36" borderId="19" xfId="0" applyNumberFormat="1" applyFont="1" applyFill="1" applyBorder="1" applyAlignment="1">
      <alignment horizontal="center" vertical="center"/>
    </xf>
    <xf numFmtId="49" fontId="17" fillId="33" borderId="25" xfId="0" applyNumberFormat="1" applyFont="1" applyFill="1" applyBorder="1" applyAlignment="1">
      <alignment vertical="center"/>
    </xf>
    <xf numFmtId="49" fontId="22" fillId="36" borderId="0" xfId="0" applyNumberFormat="1" applyFont="1" applyFill="1" applyAlignment="1">
      <alignment vertical="center"/>
    </xf>
    <xf numFmtId="49" fontId="22" fillId="36" borderId="19" xfId="0" applyNumberFormat="1" applyFont="1" applyFill="1" applyBorder="1" applyAlignment="1">
      <alignment vertical="center"/>
    </xf>
    <xf numFmtId="0" fontId="22" fillId="0" borderId="0" xfId="0" applyFont="1" applyAlignment="1">
      <alignment/>
    </xf>
    <xf numFmtId="0" fontId="0" fillId="0" borderId="19" xfId="0" applyFont="1" applyBorder="1" applyAlignment="1">
      <alignment vertical="center"/>
    </xf>
    <xf numFmtId="16" fontId="39" fillId="0" borderId="28" xfId="0" applyNumberFormat="1" applyFont="1" applyFill="1" applyBorder="1" applyAlignment="1">
      <alignment vertical="center"/>
    </xf>
    <xf numFmtId="14" fontId="16" fillId="0" borderId="17" xfId="0" applyNumberFormat="1"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6">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i val="0"/>
        <color indexed="9"/>
      </font>
    </dxf>
    <dxf>
      <font>
        <i val="0"/>
        <color indexed="9"/>
      </font>
    </dxf>
    <dxf>
      <font>
        <b/>
        <i val="0"/>
      </font>
    </dxf>
    <dxf>
      <font>
        <b/>
        <i val="0"/>
      </font>
    </dxf>
    <dxf>
      <font>
        <b/>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i val="0"/>
        <color indexed="9"/>
      </font>
    </dxf>
    <dxf>
      <font>
        <i val="0"/>
        <color indexed="9"/>
      </font>
    </dxf>
    <dxf>
      <font>
        <b/>
        <i val="0"/>
      </font>
    </dxf>
    <dxf>
      <font>
        <b/>
        <i val="0"/>
      </font>
    </dxf>
    <dxf>
      <font>
        <b/>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i val="0"/>
        <color indexed="9"/>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A12" sqref="A12"/>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9" t="s">
        <v>3</v>
      </c>
      <c r="B5" s="20"/>
      <c r="C5" s="20"/>
      <c r="D5" s="20"/>
      <c r="E5" s="22"/>
      <c r="F5" s="23"/>
      <c r="G5" s="24"/>
    </row>
    <row r="6" spans="1:7" s="2" customFormat="1" ht="26.25">
      <c r="A6" s="25" t="s">
        <v>205</v>
      </c>
      <c r="B6" s="26"/>
      <c r="C6" s="27"/>
      <c r="D6" s="28"/>
      <c r="E6" s="29" t="s">
        <v>203</v>
      </c>
      <c r="F6" s="5"/>
      <c r="G6" s="5"/>
    </row>
    <row r="7" spans="1:7" s="17" customFormat="1" ht="15" customHeight="1">
      <c r="A7" s="19" t="s">
        <v>4</v>
      </c>
      <c r="B7" s="20"/>
      <c r="C7" s="20"/>
      <c r="D7" s="98" t="s">
        <v>200</v>
      </c>
      <c r="E7" s="358" t="s">
        <v>199</v>
      </c>
      <c r="F7" s="23"/>
      <c r="G7" s="24"/>
    </row>
    <row r="8" spans="1:7" s="2" customFormat="1" ht="16.5" customHeight="1">
      <c r="A8" s="30"/>
      <c r="B8" s="31"/>
      <c r="C8" s="32"/>
      <c r="D8" s="33"/>
      <c r="E8" s="34"/>
      <c r="F8" s="5"/>
      <c r="G8" s="5"/>
    </row>
    <row r="9" spans="1:7" s="2" customFormat="1" ht="15" customHeight="1">
      <c r="A9" s="19" t="s">
        <v>198</v>
      </c>
      <c r="B9" s="20"/>
      <c r="C9" s="20" t="s">
        <v>5</v>
      </c>
      <c r="D9" s="20" t="s">
        <v>6</v>
      </c>
      <c r="E9" s="35" t="s">
        <v>7</v>
      </c>
      <c r="F9" s="5"/>
      <c r="G9" s="5"/>
    </row>
    <row r="10" spans="1:7" s="2" customFormat="1" ht="12.75">
      <c r="A10" s="37" t="s">
        <v>206</v>
      </c>
      <c r="B10" s="38"/>
      <c r="C10" s="39" t="s">
        <v>207</v>
      </c>
      <c r="D10" s="40"/>
      <c r="E10" s="41" t="s">
        <v>208</v>
      </c>
      <c r="F10" s="5"/>
      <c r="G10" s="5"/>
    </row>
    <row r="11" spans="1:7" ht="12.75">
      <c r="A11" s="19" t="s">
        <v>8</v>
      </c>
      <c r="B11" s="20"/>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201</v>
      </c>
      <c r="B15" s="42"/>
      <c r="C15" s="42"/>
      <c r="D15" s="42"/>
      <c r="E15" s="50"/>
      <c r="F15" s="44"/>
      <c r="G15" s="44"/>
    </row>
    <row r="16" spans="1:7" ht="12.75">
      <c r="A16" s="42" t="s">
        <v>9</v>
      </c>
      <c r="B16" s="42"/>
      <c r="C16" s="42"/>
      <c r="D16" s="42"/>
      <c r="E16" s="51"/>
      <c r="F16" s="44"/>
      <c r="G16" s="44"/>
    </row>
    <row r="17" spans="1:7" ht="12.75" customHeight="1">
      <c r="A17" s="52" t="s">
        <v>10</v>
      </c>
      <c r="B17" s="359" t="s">
        <v>202</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10.xml><?xml version="1.0" encoding="utf-8"?>
<worksheet xmlns="http://schemas.openxmlformats.org/spreadsheetml/2006/main" xmlns:r="http://schemas.openxmlformats.org/officeDocument/2006/relationships">
  <sheetPr codeName="Sheet35"/>
  <dimension ref="A1:T154"/>
  <sheetViews>
    <sheetView showGridLines="0" showZeros="0" zoomScalePageLayoutView="0" workbookViewId="0" topLeftCell="A1">
      <selection activeCell="P69" sqref="P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9" max="19" width="8.7109375" style="0" customWidth="1"/>
    <col min="20" max="20" width="8.8515625" style="0" hidden="1" customWidth="1"/>
    <col min="21" max="21" width="5.7109375" style="0" customWidth="1"/>
  </cols>
  <sheetData>
    <row r="1" spans="1:17" s="79" customFormat="1" ht="21.75" customHeight="1">
      <c r="A1" s="66" t="str">
        <f>'Week SetUp'!$A$6</f>
        <v>FILOTHEI TENNIS OPEN 2011</v>
      </c>
      <c r="B1" s="81"/>
      <c r="I1" s="80"/>
      <c r="J1" s="258" t="s">
        <v>219</v>
      </c>
      <c r="K1" s="258"/>
      <c r="L1" s="259"/>
      <c r="M1" s="80"/>
      <c r="N1" s="80"/>
      <c r="O1" s="80"/>
      <c r="Q1" s="80"/>
    </row>
    <row r="2" spans="1:17" s="73" customFormat="1" ht="12.75">
      <c r="A2" s="68">
        <f>'Week SetUp'!$A$8</f>
        <v>0</v>
      </c>
      <c r="B2" s="68"/>
      <c r="C2" s="68"/>
      <c r="D2" s="68"/>
      <c r="E2" s="68"/>
      <c r="F2" s="84"/>
      <c r="I2" s="78"/>
      <c r="J2" s="258" t="s">
        <v>220</v>
      </c>
      <c r="K2" s="258"/>
      <c r="L2" s="258"/>
      <c r="M2" s="78"/>
      <c r="O2" s="78"/>
      <c r="Q2" s="78"/>
    </row>
    <row r="3" spans="1:17" s="18" customFormat="1" ht="10.5" customHeight="1">
      <c r="A3" s="55" t="s">
        <v>11</v>
      </c>
      <c r="B3" s="55"/>
      <c r="C3" s="55"/>
      <c r="D3" s="55"/>
      <c r="E3" s="55"/>
      <c r="F3" s="55" t="s">
        <v>5</v>
      </c>
      <c r="G3" s="55"/>
      <c r="H3" s="55"/>
      <c r="I3" s="260"/>
      <c r="J3" s="56" t="s">
        <v>6</v>
      </c>
      <c r="K3" s="87"/>
      <c r="L3" s="61" t="s">
        <v>14</v>
      </c>
      <c r="M3" s="260"/>
      <c r="N3" s="55"/>
      <c r="O3" s="260"/>
      <c r="P3" s="55"/>
      <c r="Q3" s="261" t="s">
        <v>7</v>
      </c>
    </row>
    <row r="4" spans="1:17" s="36" customFormat="1" ht="11.25" customHeight="1" thickBot="1">
      <c r="A4" s="387" t="str">
        <f>'Week SetUp'!$A$10</f>
        <v>9-25/9/2011</v>
      </c>
      <c r="B4" s="387"/>
      <c r="C4" s="387"/>
      <c r="D4" s="88"/>
      <c r="E4" s="88"/>
      <c r="F4" s="89" t="str">
        <f>'Week SetUp'!$C$10</f>
        <v>Α.Ο.Α.ΦΙΛΟΘΕΗΣ</v>
      </c>
      <c r="G4" s="262"/>
      <c r="H4" s="88"/>
      <c r="I4" s="263"/>
      <c r="J4" s="91">
        <f>'Week SetUp'!$D$10</f>
        <v>0</v>
      </c>
      <c r="K4" s="90"/>
      <c r="L4" s="72">
        <f>'Week SetUp'!$A$12</f>
        <v>0</v>
      </c>
      <c r="M4" s="263"/>
      <c r="N4" s="88"/>
      <c r="O4" s="263"/>
      <c r="P4" s="88"/>
      <c r="Q4" s="62" t="str">
        <f>'Week SetUp'!$E$10</f>
        <v>ΤΑΜΠΟΣΗ ΤΕΡΕΖΑ</v>
      </c>
    </row>
    <row r="5" spans="1:17" s="18" customFormat="1" ht="9.75">
      <c r="A5" s="264"/>
      <c r="B5" s="58" t="s">
        <v>17</v>
      </c>
      <c r="C5" s="58" t="str">
        <f>IF(OR(F2="Week 3",F2="Masters"),"CP","Rank")</f>
        <v>Rank</v>
      </c>
      <c r="D5" s="58" t="s">
        <v>19</v>
      </c>
      <c r="E5" s="59" t="s">
        <v>20</v>
      </c>
      <c r="F5" s="59" t="s">
        <v>12</v>
      </c>
      <c r="G5" s="59"/>
      <c r="H5" s="59" t="s">
        <v>21</v>
      </c>
      <c r="I5" s="59"/>
      <c r="J5" s="58" t="s">
        <v>22</v>
      </c>
      <c r="K5" s="265"/>
      <c r="L5" s="58" t="s">
        <v>49</v>
      </c>
      <c r="M5" s="265"/>
      <c r="N5" s="58" t="s">
        <v>23</v>
      </c>
      <c r="O5" s="265"/>
      <c r="P5" s="58" t="s">
        <v>197</v>
      </c>
      <c r="Q5" s="266"/>
    </row>
    <row r="6" spans="1:17" s="18" customFormat="1" ht="3.75" customHeight="1" thickBot="1">
      <c r="A6" s="267"/>
      <c r="B6" s="69"/>
      <c r="C6" s="69"/>
      <c r="D6" s="69"/>
      <c r="E6" s="21"/>
      <c r="F6" s="21"/>
      <c r="G6" s="71"/>
      <c r="H6" s="21"/>
      <c r="I6" s="76"/>
      <c r="J6" s="69"/>
      <c r="K6" s="76"/>
      <c r="L6" s="69"/>
      <c r="M6" s="76"/>
      <c r="N6" s="69"/>
      <c r="O6" s="76"/>
      <c r="P6" s="69"/>
      <c r="Q6" s="86"/>
    </row>
    <row r="7" spans="1:20" s="46" customFormat="1" ht="10.5" customHeight="1">
      <c r="A7" s="268">
        <v>1</v>
      </c>
      <c r="B7" s="107"/>
      <c r="C7" s="107"/>
      <c r="D7" s="108">
        <v>1</v>
      </c>
      <c r="E7" s="109" t="s">
        <v>283</v>
      </c>
      <c r="F7" s="109" t="s">
        <v>252</v>
      </c>
      <c r="G7" s="269"/>
      <c r="H7" s="109"/>
      <c r="I7" s="270"/>
      <c r="J7" s="112"/>
      <c r="K7" s="114"/>
      <c r="L7" s="112"/>
      <c r="M7" s="114"/>
      <c r="N7" s="112"/>
      <c r="O7" s="114"/>
      <c r="P7" s="112"/>
      <c r="Q7" s="236" t="s">
        <v>192</v>
      </c>
      <c r="R7" s="118"/>
      <c r="T7" s="119" t="e">
        <f>#REF!</f>
        <v>#REF!</v>
      </c>
    </row>
    <row r="8" spans="1:20" s="46" customFormat="1" ht="9" customHeight="1">
      <c r="A8" s="242"/>
      <c r="B8" s="271"/>
      <c r="C8" s="271"/>
      <c r="D8" s="271"/>
      <c r="E8" s="109" t="s">
        <v>479</v>
      </c>
      <c r="F8" s="109" t="s">
        <v>324</v>
      </c>
      <c r="G8" s="269"/>
      <c r="H8" s="109"/>
      <c r="I8" s="272"/>
      <c r="J8" s="104">
        <f>IF(I8="a",E7,IF(I8="b",E9,""))</f>
      </c>
      <c r="K8" s="114"/>
      <c r="L8" s="112"/>
      <c r="M8" s="114"/>
      <c r="N8" s="112"/>
      <c r="O8" s="114"/>
      <c r="P8" s="112"/>
      <c r="Q8" s="115"/>
      <c r="R8" s="118"/>
      <c r="T8" s="127" t="e">
        <f>#REF!</f>
        <v>#REF!</v>
      </c>
    </row>
    <row r="9" spans="1:20" s="46" customFormat="1" ht="9" customHeight="1">
      <c r="A9" s="242"/>
      <c r="B9" s="121"/>
      <c r="C9" s="121"/>
      <c r="D9" s="121"/>
      <c r="E9" s="106"/>
      <c r="F9" s="106"/>
      <c r="G9" s="71"/>
      <c r="H9" s="106"/>
      <c r="I9" s="273"/>
      <c r="J9" s="274" t="str">
        <f>UPPER(IF(OR(I10="a",I10="as"),E7,IF(OR(I10="b",I10="bs"),E11,)))</f>
        <v>ΚΟΝΤΟΥΖΟΓΛΟΥ</v>
      </c>
      <c r="K9" s="275"/>
      <c r="L9" s="112"/>
      <c r="M9" s="114"/>
      <c r="N9" s="112"/>
      <c r="O9" s="114"/>
      <c r="P9" s="112"/>
      <c r="Q9" s="115"/>
      <c r="R9" s="118"/>
      <c r="T9" s="127" t="e">
        <f>#REF!</f>
        <v>#REF!</v>
      </c>
    </row>
    <row r="10" spans="1:20" s="46" customFormat="1" ht="9" customHeight="1">
      <c r="A10" s="242"/>
      <c r="B10" s="121"/>
      <c r="C10" s="121"/>
      <c r="D10" s="121"/>
      <c r="E10" s="106"/>
      <c r="F10" s="106"/>
      <c r="G10" s="71"/>
      <c r="H10" s="124"/>
      <c r="I10" s="133" t="s">
        <v>364</v>
      </c>
      <c r="J10" s="276" t="str">
        <f>UPPER(IF(OR(I10="a",I10="as"),E8,IF(OR(I10="b",I10="bs"),E12,)))</f>
        <v>ΛΑΣΚΑΡΗΣ</v>
      </c>
      <c r="K10" s="277"/>
      <c r="L10" s="112"/>
      <c r="M10" s="114"/>
      <c r="N10" s="112"/>
      <c r="O10" s="114"/>
      <c r="P10" s="112"/>
      <c r="Q10" s="115"/>
      <c r="R10" s="118"/>
      <c r="T10" s="127" t="e">
        <f>#REF!</f>
        <v>#REF!</v>
      </c>
    </row>
    <row r="11" spans="1:20" s="46" customFormat="1" ht="9" customHeight="1">
      <c r="A11" s="242">
        <v>2</v>
      </c>
      <c r="B11" s="107"/>
      <c r="C11" s="107"/>
      <c r="D11" s="108"/>
      <c r="E11" s="128" t="s">
        <v>226</v>
      </c>
      <c r="F11" s="128">
        <f>IF($D11="","",VLOOKUP($D11,#REF!,3))</f>
      </c>
      <c r="G11" s="278"/>
      <c r="H11" s="128"/>
      <c r="I11" s="279"/>
      <c r="J11" s="112"/>
      <c r="K11" s="280"/>
      <c r="L11" s="151"/>
      <c r="M11" s="275"/>
      <c r="N11" s="112"/>
      <c r="O11" s="114"/>
      <c r="P11" s="112"/>
      <c r="Q11" s="115"/>
      <c r="R11" s="118"/>
      <c r="T11" s="127" t="e">
        <f>#REF!</f>
        <v>#REF!</v>
      </c>
    </row>
    <row r="12" spans="1:20" s="46" customFormat="1" ht="9" customHeight="1">
      <c r="A12" s="242"/>
      <c r="B12" s="271"/>
      <c r="C12" s="271"/>
      <c r="D12" s="271"/>
      <c r="E12" s="128">
        <f>UPPER(IF($D11="","",VLOOKUP($D11,#REF!,7)))</f>
      </c>
      <c r="F12" s="128">
        <f>IF($D11="","",VLOOKUP($D11,#REF!,8))</f>
      </c>
      <c r="G12" s="278"/>
      <c r="H12" s="128"/>
      <c r="I12" s="272"/>
      <c r="J12" s="112"/>
      <c r="K12" s="280"/>
      <c r="L12" s="257"/>
      <c r="M12" s="281"/>
      <c r="N12" s="112"/>
      <c r="O12" s="114"/>
      <c r="P12" s="112"/>
      <c r="Q12" s="115"/>
      <c r="R12" s="118"/>
      <c r="T12" s="127" t="e">
        <f>#REF!</f>
        <v>#REF!</v>
      </c>
    </row>
    <row r="13" spans="1:20" s="46" customFormat="1" ht="9" customHeight="1">
      <c r="A13" s="242"/>
      <c r="B13" s="121"/>
      <c r="C13" s="121"/>
      <c r="D13" s="131"/>
      <c r="E13" s="106"/>
      <c r="F13" s="106"/>
      <c r="G13" s="71"/>
      <c r="H13" s="106"/>
      <c r="I13" s="282"/>
      <c r="J13" s="112"/>
      <c r="K13" s="273"/>
      <c r="L13" s="274" t="str">
        <f>UPPER(IF(OR(K14="a",K14="as"),J9,IF(OR(K14="b",K14="bs"),J17,)))</f>
        <v>ΚΟΝΤΟΥΖΟΓΛΟΥ</v>
      </c>
      <c r="M13" s="114"/>
      <c r="N13" s="112"/>
      <c r="O13" s="114"/>
      <c r="P13" s="112"/>
      <c r="Q13" s="115"/>
      <c r="R13" s="118"/>
      <c r="T13" s="127" t="e">
        <f>#REF!</f>
        <v>#REF!</v>
      </c>
    </row>
    <row r="14" spans="1:20" s="46" customFormat="1" ht="9" customHeight="1">
      <c r="A14" s="242"/>
      <c r="B14" s="121"/>
      <c r="C14" s="121"/>
      <c r="D14" s="131"/>
      <c r="E14" s="106"/>
      <c r="F14" s="106"/>
      <c r="G14" s="71"/>
      <c r="H14" s="106"/>
      <c r="I14" s="282"/>
      <c r="J14" s="124" t="s">
        <v>13</v>
      </c>
      <c r="K14" s="133" t="s">
        <v>821</v>
      </c>
      <c r="L14" s="276" t="str">
        <f>UPPER(IF(OR(K14="a",K14="as"),J10,IF(OR(K14="b",K14="bs"),J18,)))</f>
        <v>ΛΑΣΚΑΡΗΣ</v>
      </c>
      <c r="M14" s="277"/>
      <c r="N14" s="112"/>
      <c r="O14" s="114"/>
      <c r="P14" s="112"/>
      <c r="Q14" s="115"/>
      <c r="R14" s="118"/>
      <c r="T14" s="127" t="e">
        <f>#REF!</f>
        <v>#REF!</v>
      </c>
    </row>
    <row r="15" spans="1:20" s="46" customFormat="1" ht="9" customHeight="1">
      <c r="A15" s="283">
        <v>3</v>
      </c>
      <c r="B15" s="107"/>
      <c r="C15" s="107"/>
      <c r="D15" s="108"/>
      <c r="E15" s="128" t="s">
        <v>734</v>
      </c>
      <c r="F15" s="128" t="s">
        <v>735</v>
      </c>
      <c r="G15" s="278"/>
      <c r="H15" s="128"/>
      <c r="I15" s="270"/>
      <c r="J15" s="112"/>
      <c r="K15" s="280"/>
      <c r="L15" s="112" t="s">
        <v>833</v>
      </c>
      <c r="M15" s="280"/>
      <c r="N15" s="151"/>
      <c r="O15" s="114"/>
      <c r="P15" s="112"/>
      <c r="Q15" s="115"/>
      <c r="R15" s="118"/>
      <c r="T15" s="127" t="e">
        <f>#REF!</f>
        <v>#REF!</v>
      </c>
    </row>
    <row r="16" spans="1:20" s="46" customFormat="1" ht="9" customHeight="1" thickBot="1">
      <c r="A16" s="242"/>
      <c r="B16" s="271"/>
      <c r="C16" s="271"/>
      <c r="D16" s="271"/>
      <c r="E16" s="128" t="s">
        <v>736</v>
      </c>
      <c r="F16" s="128" t="s">
        <v>244</v>
      </c>
      <c r="G16" s="278"/>
      <c r="H16" s="128"/>
      <c r="I16" s="272"/>
      <c r="J16" s="104">
        <f>IF(I16="a",E15,IF(I16="b",E17,""))</f>
      </c>
      <c r="K16" s="280"/>
      <c r="L16" s="112"/>
      <c r="M16" s="280"/>
      <c r="N16" s="112"/>
      <c r="O16" s="114"/>
      <c r="P16" s="112"/>
      <c r="Q16" s="115"/>
      <c r="R16" s="118"/>
      <c r="T16" s="142" t="e">
        <f>#REF!</f>
        <v>#REF!</v>
      </c>
    </row>
    <row r="17" spans="1:18" s="46" customFormat="1" ht="9" customHeight="1">
      <c r="A17" s="242"/>
      <c r="B17" s="121"/>
      <c r="C17" s="121"/>
      <c r="D17" s="131"/>
      <c r="E17" s="106"/>
      <c r="F17" s="106"/>
      <c r="G17" s="71"/>
      <c r="H17" s="106"/>
      <c r="I17" s="273"/>
      <c r="J17" s="274" t="str">
        <f>UPPER(IF(OR(I18="a",I18="as"),E15,IF(OR(I18="b",I18="bs"),E19,)))</f>
        <v>ΣΠΑΝΟΘΥΜΙΟΣ</v>
      </c>
      <c r="K17" s="284"/>
      <c r="L17" s="112"/>
      <c r="M17" s="280"/>
      <c r="N17" s="112"/>
      <c r="O17" s="114"/>
      <c r="P17" s="112"/>
      <c r="Q17" s="115"/>
      <c r="R17" s="118"/>
    </row>
    <row r="18" spans="1:18" s="46" customFormat="1" ht="9" customHeight="1">
      <c r="A18" s="242"/>
      <c r="B18" s="121"/>
      <c r="C18" s="121"/>
      <c r="D18" s="131"/>
      <c r="E18" s="106"/>
      <c r="F18" s="106"/>
      <c r="G18" s="71"/>
      <c r="H18" s="124"/>
      <c r="I18" s="133" t="s">
        <v>820</v>
      </c>
      <c r="J18" s="276" t="str">
        <f>UPPER(IF(OR(I18="a",I18="as"),E16,IF(OR(I18="b",I18="bs"),E20,)))</f>
        <v>ΠΡΟΚΟΠΗΣ</v>
      </c>
      <c r="K18" s="272"/>
      <c r="L18" s="112"/>
      <c r="M18" s="280"/>
      <c r="N18" s="112"/>
      <c r="O18" s="114"/>
      <c r="P18" s="112"/>
      <c r="Q18" s="115"/>
      <c r="R18" s="118"/>
    </row>
    <row r="19" spans="1:18" s="46" customFormat="1" ht="9" customHeight="1">
      <c r="A19" s="242">
        <v>4</v>
      </c>
      <c r="B19" s="107"/>
      <c r="C19" s="107"/>
      <c r="D19" s="108"/>
      <c r="E19" s="128" t="s">
        <v>383</v>
      </c>
      <c r="F19" s="128" t="s">
        <v>248</v>
      </c>
      <c r="G19" s="278"/>
      <c r="H19" s="128"/>
      <c r="I19" s="279"/>
      <c r="J19" s="112" t="s">
        <v>819</v>
      </c>
      <c r="K19" s="114"/>
      <c r="L19" s="151"/>
      <c r="M19" s="284"/>
      <c r="N19" s="112"/>
      <c r="O19" s="114"/>
      <c r="P19" s="112"/>
      <c r="Q19" s="115"/>
      <c r="R19" s="118"/>
    </row>
    <row r="20" spans="1:18" s="46" customFormat="1" ht="9" customHeight="1">
      <c r="A20" s="242"/>
      <c r="B20" s="271"/>
      <c r="C20" s="271"/>
      <c r="D20" s="271"/>
      <c r="E20" s="128" t="s">
        <v>383</v>
      </c>
      <c r="F20" s="128" t="s">
        <v>307</v>
      </c>
      <c r="G20" s="278"/>
      <c r="H20" s="128"/>
      <c r="I20" s="272"/>
      <c r="J20" s="112"/>
      <c r="K20" s="114"/>
      <c r="L20" s="257"/>
      <c r="M20" s="285"/>
      <c r="N20" s="112"/>
      <c r="O20" s="114"/>
      <c r="P20" s="112"/>
      <c r="Q20" s="115"/>
      <c r="R20" s="118"/>
    </row>
    <row r="21" spans="1:18" s="46" customFormat="1" ht="9" customHeight="1">
      <c r="A21" s="242"/>
      <c r="B21" s="121"/>
      <c r="C21" s="121"/>
      <c r="D21" s="121"/>
      <c r="E21" s="106"/>
      <c r="F21" s="106"/>
      <c r="G21" s="71"/>
      <c r="H21" s="106"/>
      <c r="I21" s="282"/>
      <c r="J21" s="112"/>
      <c r="K21" s="114"/>
      <c r="L21" s="112"/>
      <c r="M21" s="273"/>
      <c r="N21" s="274" t="str">
        <f>UPPER(IF(OR(M22="a",M22="as"),L13,IF(OR(M22="b",M22="bs"),L29,)))</f>
        <v>ΦΩΚΙΑΛΗΣ</v>
      </c>
      <c r="O21" s="114"/>
      <c r="P21" s="112"/>
      <c r="Q21" s="115"/>
      <c r="R21" s="118"/>
    </row>
    <row r="22" spans="1:18" s="46" customFormat="1" ht="9" customHeight="1">
      <c r="A22" s="242"/>
      <c r="B22" s="121"/>
      <c r="C22" s="121"/>
      <c r="D22" s="121"/>
      <c r="E22" s="106"/>
      <c r="F22" s="106"/>
      <c r="G22" s="71"/>
      <c r="H22" s="106"/>
      <c r="I22" s="282"/>
      <c r="J22" s="112"/>
      <c r="K22" s="114"/>
      <c r="L22" s="124" t="s">
        <v>13</v>
      </c>
      <c r="M22" s="133" t="s">
        <v>365</v>
      </c>
      <c r="N22" s="276" t="str">
        <f>UPPER(IF(OR(M22="a",M22="as"),L14,IF(OR(M22="b",M22="bs"),L30,)))</f>
        <v>ΣΟΦΙΑΝΟΣ</v>
      </c>
      <c r="O22" s="277"/>
      <c r="P22" s="112"/>
      <c r="Q22" s="115"/>
      <c r="R22" s="118"/>
    </row>
    <row r="23" spans="1:18" s="46" customFormat="1" ht="9" customHeight="1">
      <c r="A23" s="242">
        <v>5</v>
      </c>
      <c r="B23" s="107"/>
      <c r="C23" s="107"/>
      <c r="D23" s="108"/>
      <c r="E23" s="360" t="s">
        <v>385</v>
      </c>
      <c r="F23" s="360" t="s">
        <v>233</v>
      </c>
      <c r="G23" s="364"/>
      <c r="H23" s="128"/>
      <c r="I23" s="270"/>
      <c r="J23" s="112"/>
      <c r="K23" s="114"/>
      <c r="L23" s="112"/>
      <c r="M23" s="280"/>
      <c r="N23" s="112" t="s">
        <v>939</v>
      </c>
      <c r="O23" s="280"/>
      <c r="P23" s="112"/>
      <c r="Q23" s="115"/>
      <c r="R23" s="118"/>
    </row>
    <row r="24" spans="1:18" s="46" customFormat="1" ht="9" customHeight="1">
      <c r="A24" s="242"/>
      <c r="B24" s="271"/>
      <c r="C24" s="271"/>
      <c r="D24" s="271"/>
      <c r="E24" s="360" t="s">
        <v>385</v>
      </c>
      <c r="F24" s="360" t="s">
        <v>386</v>
      </c>
      <c r="G24" s="364"/>
      <c r="H24" s="109"/>
      <c r="I24" s="272"/>
      <c r="J24" s="104">
        <f>IF(I24="a",E23,IF(I24="b",E25,""))</f>
      </c>
      <c r="K24" s="114"/>
      <c r="L24" s="112"/>
      <c r="M24" s="280"/>
      <c r="N24" s="112"/>
      <c r="O24" s="280"/>
      <c r="P24" s="112"/>
      <c r="Q24" s="115"/>
      <c r="R24" s="118"/>
    </row>
    <row r="25" spans="1:18" s="46" customFormat="1" ht="9" customHeight="1">
      <c r="A25" s="242"/>
      <c r="B25" s="121"/>
      <c r="C25" s="121"/>
      <c r="D25" s="121"/>
      <c r="E25" s="106"/>
      <c r="F25" s="106"/>
      <c r="G25" s="71"/>
      <c r="H25" s="106"/>
      <c r="I25" s="273"/>
      <c r="J25" s="274" t="str">
        <f>UPPER(IF(OR(I26="a",I26="as"),E23,IF(OR(I26="b",I26="bs"),E27,)))</f>
        <v>ΚΑΠΑΖΟΓΛΟΥ</v>
      </c>
      <c r="K25" s="275"/>
      <c r="L25" s="112"/>
      <c r="M25" s="280"/>
      <c r="N25" s="112"/>
      <c r="O25" s="280"/>
      <c r="P25" s="112"/>
      <c r="Q25" s="115"/>
      <c r="R25" s="118"/>
    </row>
    <row r="26" spans="1:18" s="46" customFormat="1" ht="9" customHeight="1">
      <c r="A26" s="242"/>
      <c r="B26" s="121"/>
      <c r="C26" s="121"/>
      <c r="D26" s="121"/>
      <c r="E26" s="106"/>
      <c r="F26" s="106"/>
      <c r="G26" s="71"/>
      <c r="H26" s="124"/>
      <c r="I26" s="133" t="s">
        <v>820</v>
      </c>
      <c r="J26" s="276" t="str">
        <f>UPPER(IF(OR(I26="a",I26="as"),E24,IF(OR(I26="b",I26="bs"),E28,)))</f>
        <v>ΚΑΠΑΖΟΓΛΟΥ</v>
      </c>
      <c r="K26" s="277"/>
      <c r="L26" s="112"/>
      <c r="M26" s="280"/>
      <c r="N26" s="112"/>
      <c r="O26" s="280"/>
      <c r="P26" s="112"/>
      <c r="Q26" s="115"/>
      <c r="R26" s="118"/>
    </row>
    <row r="27" spans="1:18" s="46" customFormat="1" ht="9" customHeight="1">
      <c r="A27" s="242">
        <v>6</v>
      </c>
      <c r="B27" s="107"/>
      <c r="C27" s="107"/>
      <c r="D27" s="108"/>
      <c r="E27" s="128" t="s">
        <v>739</v>
      </c>
      <c r="F27" s="128" t="s">
        <v>740</v>
      </c>
      <c r="G27" s="278"/>
      <c r="H27" s="128"/>
      <c r="I27" s="279"/>
      <c r="J27" s="112" t="s">
        <v>819</v>
      </c>
      <c r="K27" s="280"/>
      <c r="L27" s="151"/>
      <c r="M27" s="284"/>
      <c r="N27" s="112"/>
      <c r="O27" s="280"/>
      <c r="P27" s="112"/>
      <c r="Q27" s="115"/>
      <c r="R27" s="118"/>
    </row>
    <row r="28" spans="1:18" s="46" customFormat="1" ht="9" customHeight="1">
      <c r="A28" s="242"/>
      <c r="B28" s="271"/>
      <c r="C28" s="271"/>
      <c r="D28" s="271"/>
      <c r="E28" s="128" t="s">
        <v>448</v>
      </c>
      <c r="F28" s="128" t="s">
        <v>231</v>
      </c>
      <c r="G28" s="278"/>
      <c r="H28" s="128"/>
      <c r="I28" s="272"/>
      <c r="J28" s="112"/>
      <c r="K28" s="280"/>
      <c r="L28" s="257"/>
      <c r="M28" s="285"/>
      <c r="N28" s="112"/>
      <c r="O28" s="280"/>
      <c r="P28" s="112"/>
      <c r="Q28" s="115"/>
      <c r="R28" s="118"/>
    </row>
    <row r="29" spans="1:18" s="46" customFormat="1" ht="9" customHeight="1">
      <c r="A29" s="242"/>
      <c r="B29" s="121"/>
      <c r="C29" s="121"/>
      <c r="D29" s="131"/>
      <c r="E29" s="106"/>
      <c r="F29" s="106"/>
      <c r="G29" s="71"/>
      <c r="H29" s="106"/>
      <c r="I29" s="282"/>
      <c r="J29" s="112"/>
      <c r="K29" s="273"/>
      <c r="L29" s="274" t="str">
        <f>UPPER(IF(OR(K30="a",K30="as"),J25,IF(OR(K30="b",K30="bs"),J33,)))</f>
        <v>ΦΩΚΙΑΛΗΣ</v>
      </c>
      <c r="M29" s="280"/>
      <c r="N29" s="112"/>
      <c r="O29" s="280"/>
      <c r="P29" s="112"/>
      <c r="Q29" s="115"/>
      <c r="R29" s="118"/>
    </row>
    <row r="30" spans="1:18" s="46" customFormat="1" ht="9" customHeight="1">
      <c r="A30" s="242"/>
      <c r="B30" s="121"/>
      <c r="C30" s="121"/>
      <c r="D30" s="131"/>
      <c r="E30" s="106"/>
      <c r="F30" s="106"/>
      <c r="G30" s="71"/>
      <c r="H30" s="106"/>
      <c r="I30" s="282"/>
      <c r="J30" s="124" t="s">
        <v>13</v>
      </c>
      <c r="K30" s="133" t="s">
        <v>824</v>
      </c>
      <c r="L30" s="276" t="str">
        <f>UPPER(IF(OR(K30="a",K30="as"),J26,IF(OR(K30="b",K30="bs"),J34,)))</f>
        <v>ΣΟΦΙΑΝΟΣ</v>
      </c>
      <c r="M30" s="272"/>
      <c r="N30" s="112"/>
      <c r="O30" s="280"/>
      <c r="P30" s="112"/>
      <c r="Q30" s="115"/>
      <c r="R30" s="118"/>
    </row>
    <row r="31" spans="1:18" s="46" customFormat="1" ht="9" customHeight="1">
      <c r="A31" s="283">
        <v>7</v>
      </c>
      <c r="B31" s="107"/>
      <c r="C31" s="107"/>
      <c r="D31" s="108"/>
      <c r="E31" s="128" t="s">
        <v>454</v>
      </c>
      <c r="F31" s="128" t="s">
        <v>252</v>
      </c>
      <c r="G31" s="278"/>
      <c r="H31" s="128"/>
      <c r="I31" s="270"/>
      <c r="J31" s="112"/>
      <c r="K31" s="280"/>
      <c r="L31" s="112" t="s">
        <v>837</v>
      </c>
      <c r="M31" s="114"/>
      <c r="N31" s="151"/>
      <c r="O31" s="280"/>
      <c r="P31" s="112"/>
      <c r="Q31" s="115"/>
      <c r="R31" s="118"/>
    </row>
    <row r="32" spans="1:18" s="46" customFormat="1" ht="9" customHeight="1">
      <c r="A32" s="242"/>
      <c r="B32" s="271"/>
      <c r="C32" s="271"/>
      <c r="D32" s="271"/>
      <c r="E32" s="128" t="s">
        <v>454</v>
      </c>
      <c r="F32" s="128" t="s">
        <v>268</v>
      </c>
      <c r="G32" s="278"/>
      <c r="H32" s="128"/>
      <c r="I32" s="272"/>
      <c r="J32" s="104">
        <f>IF(I32="a",E31,IF(I32="b",E33,""))</f>
      </c>
      <c r="K32" s="280"/>
      <c r="L32" s="112"/>
      <c r="M32" s="114"/>
      <c r="N32" s="112"/>
      <c r="O32" s="280"/>
      <c r="P32" s="112"/>
      <c r="Q32" s="115"/>
      <c r="R32" s="118"/>
    </row>
    <row r="33" spans="1:18" s="46" customFormat="1" ht="9" customHeight="1">
      <c r="A33" s="242"/>
      <c r="B33" s="121"/>
      <c r="C33" s="121"/>
      <c r="D33" s="131"/>
      <c r="E33" s="106"/>
      <c r="F33" s="106"/>
      <c r="G33" s="71"/>
      <c r="H33" s="106"/>
      <c r="I33" s="273"/>
      <c r="J33" s="274" t="str">
        <f>UPPER(IF(OR(I34="a",I34="as"),E31,IF(OR(I34="b",I34="bs"),E35,)))</f>
        <v>ΦΩΚΙΑΛΗΣ</v>
      </c>
      <c r="K33" s="284"/>
      <c r="L33" s="112"/>
      <c r="M33" s="114"/>
      <c r="N33" s="112"/>
      <c r="O33" s="280"/>
      <c r="P33" s="112"/>
      <c r="Q33" s="115"/>
      <c r="R33" s="118"/>
    </row>
    <row r="34" spans="1:18" s="46" customFormat="1" ht="9" customHeight="1">
      <c r="A34" s="242"/>
      <c r="B34" s="121"/>
      <c r="C34" s="121"/>
      <c r="D34" s="131"/>
      <c r="E34" s="106"/>
      <c r="F34" s="106"/>
      <c r="G34" s="71"/>
      <c r="H34" s="124"/>
      <c r="I34" s="133" t="s">
        <v>824</v>
      </c>
      <c r="J34" s="276" t="str">
        <f>UPPER(IF(OR(I34="a",I34="as"),E32,IF(OR(I34="b",I34="bs"),E36,)))</f>
        <v>ΣΟΦΙΑΝΟΣ</v>
      </c>
      <c r="K34" s="272"/>
      <c r="L34" s="112"/>
      <c r="M34" s="114"/>
      <c r="N34" s="112"/>
      <c r="O34" s="280"/>
      <c r="P34" s="112"/>
      <c r="Q34" s="115"/>
      <c r="R34" s="118"/>
    </row>
    <row r="35" spans="1:18" s="46" customFormat="1" ht="9" customHeight="1">
      <c r="A35" s="268">
        <v>8</v>
      </c>
      <c r="B35" s="107"/>
      <c r="C35" s="107"/>
      <c r="D35" s="108"/>
      <c r="E35" s="360" t="s">
        <v>336</v>
      </c>
      <c r="F35" s="360" t="s">
        <v>248</v>
      </c>
      <c r="G35" s="364"/>
      <c r="H35" s="109"/>
      <c r="I35" s="279"/>
      <c r="J35" s="112" t="s">
        <v>827</v>
      </c>
      <c r="K35" s="114"/>
      <c r="L35" s="151"/>
      <c r="M35" s="275"/>
      <c r="N35" s="112"/>
      <c r="O35" s="280"/>
      <c r="P35" s="112"/>
      <c r="Q35" s="115"/>
      <c r="R35" s="118"/>
    </row>
    <row r="36" spans="1:18" s="46" customFormat="1" ht="9" customHeight="1">
      <c r="A36" s="242"/>
      <c r="B36" s="271"/>
      <c r="C36" s="271"/>
      <c r="D36" s="271"/>
      <c r="E36" s="360" t="s">
        <v>733</v>
      </c>
      <c r="F36" s="360" t="s">
        <v>254</v>
      </c>
      <c r="G36" s="364"/>
      <c r="H36" s="109"/>
      <c r="I36" s="272"/>
      <c r="J36" s="112"/>
      <c r="K36" s="114"/>
      <c r="L36" s="257"/>
      <c r="M36" s="281"/>
      <c r="N36" s="112"/>
      <c r="O36" s="280"/>
      <c r="P36" s="112"/>
      <c r="Q36" s="115"/>
      <c r="R36" s="118"/>
    </row>
    <row r="37" spans="1:18" s="46" customFormat="1" ht="9" customHeight="1">
      <c r="A37" s="242"/>
      <c r="B37" s="121"/>
      <c r="C37" s="121"/>
      <c r="D37" s="131"/>
      <c r="E37" s="106"/>
      <c r="F37" s="106"/>
      <c r="G37" s="71"/>
      <c r="H37" s="106"/>
      <c r="I37" s="282"/>
      <c r="J37" s="112"/>
      <c r="K37" s="114"/>
      <c r="L37" s="112"/>
      <c r="M37" s="114"/>
      <c r="N37" s="114"/>
      <c r="O37" s="273"/>
      <c r="P37" s="274" t="str">
        <f>UPPER(IF(OR(O38="a",O38="as"),N21,IF(OR(O38="b",O38="bs"),N53,)))</f>
        <v>ΜΕΓΡΕΜΗΣ</v>
      </c>
      <c r="Q37" s="286"/>
      <c r="R37" s="118"/>
    </row>
    <row r="38" spans="1:18" s="46" customFormat="1" ht="9" customHeight="1">
      <c r="A38" s="242"/>
      <c r="B38" s="121"/>
      <c r="C38" s="121"/>
      <c r="D38" s="131"/>
      <c r="E38" s="106"/>
      <c r="F38" s="106"/>
      <c r="G38" s="71"/>
      <c r="H38" s="106"/>
      <c r="I38" s="282"/>
      <c r="J38" s="112"/>
      <c r="K38" s="114"/>
      <c r="L38" s="112"/>
      <c r="M38" s="114"/>
      <c r="N38" s="124" t="s">
        <v>13</v>
      </c>
      <c r="O38" s="133" t="s">
        <v>365</v>
      </c>
      <c r="P38" s="276" t="str">
        <f>UPPER(IF(OR(O38="a",O38="as"),N22,IF(OR(O38="b",O38="bs"),N54,)))</f>
        <v>ΜΕΓΡΕΜΗΣ</v>
      </c>
      <c r="Q38" s="287"/>
      <c r="R38" s="118"/>
    </row>
    <row r="39" spans="1:18" s="46" customFormat="1" ht="9" customHeight="1">
      <c r="A39" s="268">
        <v>9</v>
      </c>
      <c r="B39" s="107"/>
      <c r="C39" s="107"/>
      <c r="D39" s="108">
        <v>3</v>
      </c>
      <c r="E39" s="109" t="s">
        <v>395</v>
      </c>
      <c r="F39" s="109" t="s">
        <v>252</v>
      </c>
      <c r="G39" s="269"/>
      <c r="H39" s="109"/>
      <c r="I39" s="270"/>
      <c r="J39" s="112"/>
      <c r="K39" s="114"/>
      <c r="L39" s="112"/>
      <c r="M39" s="114"/>
      <c r="N39" s="112"/>
      <c r="O39" s="280"/>
      <c r="P39" s="151" t="s">
        <v>912</v>
      </c>
      <c r="Q39" s="115"/>
      <c r="R39" s="118"/>
    </row>
    <row r="40" spans="1:18" s="46" customFormat="1" ht="9" customHeight="1">
      <c r="A40" s="242"/>
      <c r="B40" s="271"/>
      <c r="C40" s="271"/>
      <c r="D40" s="271"/>
      <c r="E40" s="109" t="s">
        <v>395</v>
      </c>
      <c r="F40" s="109" t="s">
        <v>244</v>
      </c>
      <c r="G40" s="269"/>
      <c r="H40" s="109"/>
      <c r="I40" s="272"/>
      <c r="J40" s="104">
        <f>IF(I40="a",E39,IF(I40="b",E41,""))</f>
      </c>
      <c r="K40" s="114"/>
      <c r="L40" s="112"/>
      <c r="M40" s="114"/>
      <c r="N40" s="112"/>
      <c r="O40" s="280"/>
      <c r="P40" s="257"/>
      <c r="Q40" s="288"/>
      <c r="R40" s="118"/>
    </row>
    <row r="41" spans="1:18" s="46" customFormat="1" ht="9" customHeight="1">
      <c r="A41" s="242"/>
      <c r="B41" s="121"/>
      <c r="C41" s="121"/>
      <c r="D41" s="131"/>
      <c r="E41" s="106"/>
      <c r="F41" s="106"/>
      <c r="G41" s="71"/>
      <c r="H41" s="106"/>
      <c r="I41" s="273"/>
      <c r="J41" s="274" t="str">
        <f>UPPER(IF(OR(I42="a",I42="as"),E39,IF(OR(I42="b",I42="bs"),E43,)))</f>
        <v>ΒΑΡΒΕΡΗΣ</v>
      </c>
      <c r="K41" s="275"/>
      <c r="L41" s="112"/>
      <c r="M41" s="114"/>
      <c r="N41" s="112"/>
      <c r="O41" s="280"/>
      <c r="P41" s="112"/>
      <c r="Q41" s="115"/>
      <c r="R41" s="118"/>
    </row>
    <row r="42" spans="1:18" s="46" customFormat="1" ht="9" customHeight="1">
      <c r="A42" s="242"/>
      <c r="B42" s="121"/>
      <c r="C42" s="121"/>
      <c r="D42" s="131"/>
      <c r="E42" s="106"/>
      <c r="F42" s="106"/>
      <c r="G42" s="71"/>
      <c r="H42" s="124"/>
      <c r="I42" s="133" t="s">
        <v>821</v>
      </c>
      <c r="J42" s="276" t="str">
        <f>UPPER(IF(OR(I42="a",I42="as"),E40,IF(OR(I42="b",I42="bs"),E44,)))</f>
        <v>ΒΑΡΒΕΡΗΣ</v>
      </c>
      <c r="K42" s="277"/>
      <c r="L42" s="112"/>
      <c r="M42" s="114"/>
      <c r="N42" s="112"/>
      <c r="O42" s="280"/>
      <c r="P42" s="112"/>
      <c r="Q42" s="115"/>
      <c r="R42" s="118"/>
    </row>
    <row r="43" spans="1:18" s="46" customFormat="1" ht="9" customHeight="1">
      <c r="A43" s="242">
        <v>10</v>
      </c>
      <c r="B43" s="107"/>
      <c r="C43" s="107"/>
      <c r="D43" s="108"/>
      <c r="E43" s="128" t="s">
        <v>460</v>
      </c>
      <c r="F43" s="128" t="s">
        <v>231</v>
      </c>
      <c r="G43" s="278"/>
      <c r="H43" s="128"/>
      <c r="I43" s="279"/>
      <c r="J43" s="112" t="s">
        <v>930</v>
      </c>
      <c r="K43" s="280"/>
      <c r="L43" s="151"/>
      <c r="M43" s="275"/>
      <c r="N43" s="112"/>
      <c r="O43" s="280"/>
      <c r="P43" s="112"/>
      <c r="Q43" s="115"/>
      <c r="R43" s="118"/>
    </row>
    <row r="44" spans="1:18" s="46" customFormat="1" ht="9" customHeight="1">
      <c r="A44" s="242"/>
      <c r="B44" s="271"/>
      <c r="C44" s="271"/>
      <c r="D44" s="271"/>
      <c r="E44" s="128" t="s">
        <v>255</v>
      </c>
      <c r="F44" s="128" t="s">
        <v>256</v>
      </c>
      <c r="G44" s="278"/>
      <c r="H44" s="128"/>
      <c r="I44" s="272"/>
      <c r="J44" s="112"/>
      <c r="K44" s="280"/>
      <c r="L44" s="257"/>
      <c r="M44" s="281"/>
      <c r="N44" s="112"/>
      <c r="O44" s="280"/>
      <c r="P44" s="112"/>
      <c r="Q44" s="115"/>
      <c r="R44" s="118"/>
    </row>
    <row r="45" spans="1:18" s="46" customFormat="1" ht="9" customHeight="1">
      <c r="A45" s="242"/>
      <c r="B45" s="121"/>
      <c r="C45" s="121"/>
      <c r="D45" s="131"/>
      <c r="E45" s="106"/>
      <c r="F45" s="106"/>
      <c r="G45" s="71"/>
      <c r="H45" s="106"/>
      <c r="I45" s="282"/>
      <c r="J45" s="112"/>
      <c r="K45" s="273"/>
      <c r="L45" s="274" t="str">
        <f>UPPER(IF(OR(K46="a",K46="as"),J41,IF(OR(K46="b",K46="bs"),J49,)))</f>
        <v>ΠΟΛΥΔΑΚΗΣ</v>
      </c>
      <c r="M45" s="114"/>
      <c r="N45" s="112"/>
      <c r="O45" s="280"/>
      <c r="P45" s="112"/>
      <c r="Q45" s="115"/>
      <c r="R45" s="118"/>
    </row>
    <row r="46" spans="1:18" s="46" customFormat="1" ht="9" customHeight="1">
      <c r="A46" s="242"/>
      <c r="B46" s="121"/>
      <c r="C46" s="121"/>
      <c r="D46" s="131"/>
      <c r="E46" s="106"/>
      <c r="F46" s="106"/>
      <c r="G46" s="71"/>
      <c r="H46" s="106"/>
      <c r="I46" s="282"/>
      <c r="J46" s="124" t="s">
        <v>13</v>
      </c>
      <c r="K46" s="133" t="s">
        <v>824</v>
      </c>
      <c r="L46" s="276" t="str">
        <f>UPPER(IF(OR(K46="a",K46="as"),J42,IF(OR(K46="b",K46="bs"),J50,)))</f>
        <v>ΝΤΑΒΕΛΟΣ</v>
      </c>
      <c r="M46" s="277"/>
      <c r="N46" s="112"/>
      <c r="O46" s="280"/>
      <c r="P46" s="112"/>
      <c r="Q46" s="115"/>
      <c r="R46" s="118"/>
    </row>
    <row r="47" spans="1:18" s="46" customFormat="1" ht="9" customHeight="1">
      <c r="A47" s="283">
        <v>11</v>
      </c>
      <c r="B47" s="107"/>
      <c r="C47" s="107"/>
      <c r="D47" s="108"/>
      <c r="E47" s="128" t="s">
        <v>342</v>
      </c>
      <c r="F47" s="128" t="s">
        <v>242</v>
      </c>
      <c r="G47" s="278"/>
      <c r="H47" s="128"/>
      <c r="I47" s="270"/>
      <c r="J47" s="112"/>
      <c r="K47" s="280"/>
      <c r="L47" s="112" t="s">
        <v>946</v>
      </c>
      <c r="M47" s="280"/>
      <c r="N47" s="151"/>
      <c r="O47" s="280"/>
      <c r="P47" s="112"/>
      <c r="Q47" s="115"/>
      <c r="R47" s="118"/>
    </row>
    <row r="48" spans="1:18" s="46" customFormat="1" ht="9" customHeight="1">
      <c r="A48" s="242"/>
      <c r="B48" s="271"/>
      <c r="C48" s="271"/>
      <c r="D48" s="271"/>
      <c r="E48" s="128" t="s">
        <v>329</v>
      </c>
      <c r="F48" s="128" t="s">
        <v>357</v>
      </c>
      <c r="G48" s="278"/>
      <c r="H48" s="128"/>
      <c r="I48" s="272"/>
      <c r="J48" s="104">
        <f>IF(I48="a",E47,IF(I48="b",E49,""))</f>
      </c>
      <c r="K48" s="280"/>
      <c r="L48" s="112"/>
      <c r="M48" s="280"/>
      <c r="N48" s="112"/>
      <c r="O48" s="280"/>
      <c r="P48" s="112"/>
      <c r="Q48" s="115"/>
      <c r="R48" s="118"/>
    </row>
    <row r="49" spans="1:18" s="46" customFormat="1" ht="9" customHeight="1">
      <c r="A49" s="242"/>
      <c r="B49" s="121"/>
      <c r="C49" s="121"/>
      <c r="D49" s="121"/>
      <c r="E49" s="106"/>
      <c r="F49" s="106"/>
      <c r="G49" s="71"/>
      <c r="H49" s="106"/>
      <c r="I49" s="273"/>
      <c r="J49" s="274" t="str">
        <f>UPPER(IF(OR(I50="a",I50="as"),E47,IF(OR(I50="b",I50="bs"),E51,)))</f>
        <v>ΠΟΛΥΔΑΚΗΣ</v>
      </c>
      <c r="K49" s="284"/>
      <c r="L49" s="112"/>
      <c r="M49" s="280"/>
      <c r="N49" s="112"/>
      <c r="O49" s="280"/>
      <c r="P49" s="112"/>
      <c r="Q49" s="115"/>
      <c r="R49" s="118"/>
    </row>
    <row r="50" spans="1:18" s="46" customFormat="1" ht="9" customHeight="1">
      <c r="A50" s="242"/>
      <c r="B50" s="121"/>
      <c r="C50" s="121"/>
      <c r="D50" s="121"/>
      <c r="E50" s="106"/>
      <c r="F50" s="106"/>
      <c r="G50" s="71"/>
      <c r="H50" s="124"/>
      <c r="I50" s="133" t="s">
        <v>824</v>
      </c>
      <c r="J50" s="276" t="str">
        <f>UPPER(IF(OR(I50="a",I50="as"),E48,IF(OR(I50="b",I50="bs"),E52,)))</f>
        <v>ΝΤΑΒΕΛΟΣ</v>
      </c>
      <c r="K50" s="272"/>
      <c r="L50" s="112"/>
      <c r="M50" s="280"/>
      <c r="N50" s="112"/>
      <c r="O50" s="280"/>
      <c r="P50" s="112"/>
      <c r="Q50" s="115"/>
      <c r="R50" s="118"/>
    </row>
    <row r="51" spans="1:18" s="46" customFormat="1" ht="9" customHeight="1">
      <c r="A51" s="242">
        <v>12</v>
      </c>
      <c r="B51" s="107"/>
      <c r="C51" s="107"/>
      <c r="D51" s="108"/>
      <c r="E51" s="128" t="s">
        <v>374</v>
      </c>
      <c r="F51" s="128" t="s">
        <v>248</v>
      </c>
      <c r="G51" s="278"/>
      <c r="H51" s="128"/>
      <c r="I51" s="279"/>
      <c r="J51" s="112" t="s">
        <v>860</v>
      </c>
      <c r="K51" s="114"/>
      <c r="L51" s="151"/>
      <c r="M51" s="284"/>
      <c r="N51" s="112"/>
      <c r="O51" s="280"/>
      <c r="P51" s="112"/>
      <c r="Q51" s="115"/>
      <c r="R51" s="118"/>
    </row>
    <row r="52" spans="1:18" s="46" customFormat="1" ht="9" customHeight="1">
      <c r="A52" s="242"/>
      <c r="B52" s="271"/>
      <c r="C52" s="271"/>
      <c r="D52" s="271"/>
      <c r="E52" s="360" t="s">
        <v>373</v>
      </c>
      <c r="F52" s="360" t="s">
        <v>252</v>
      </c>
      <c r="G52" s="364"/>
      <c r="H52" s="109"/>
      <c r="I52" s="272"/>
      <c r="J52" s="112"/>
      <c r="K52" s="114"/>
      <c r="L52" s="257"/>
      <c r="M52" s="285"/>
      <c r="N52" s="112"/>
      <c r="O52" s="280"/>
      <c r="P52" s="112"/>
      <c r="Q52" s="115"/>
      <c r="R52" s="118"/>
    </row>
    <row r="53" spans="1:18" s="46" customFormat="1" ht="9" customHeight="1">
      <c r="A53" s="242"/>
      <c r="B53" s="121"/>
      <c r="C53" s="121"/>
      <c r="D53" s="121"/>
      <c r="E53" s="106"/>
      <c r="F53" s="106"/>
      <c r="G53" s="71"/>
      <c r="H53" s="106"/>
      <c r="I53" s="282"/>
      <c r="J53" s="112"/>
      <c r="K53" s="114"/>
      <c r="L53" s="112"/>
      <c r="M53" s="273"/>
      <c r="N53" s="274" t="str">
        <f>UPPER(IF(OR(M54="a",M54="as"),L45,IF(OR(M54="b",M54="bs"),L61,)))</f>
        <v>ΜΕΓΡΕΜΗΣ</v>
      </c>
      <c r="O53" s="280"/>
      <c r="P53" s="112"/>
      <c r="Q53" s="115"/>
      <c r="R53" s="118"/>
    </row>
    <row r="54" spans="1:18" s="46" customFormat="1" ht="9" customHeight="1">
      <c r="A54" s="242"/>
      <c r="B54" s="121"/>
      <c r="C54" s="121"/>
      <c r="D54" s="121"/>
      <c r="E54" s="106"/>
      <c r="F54" s="106"/>
      <c r="G54" s="71"/>
      <c r="H54" s="106"/>
      <c r="I54" s="282"/>
      <c r="J54" s="112"/>
      <c r="K54" s="114"/>
      <c r="L54" s="124" t="s">
        <v>13</v>
      </c>
      <c r="M54" s="133" t="s">
        <v>824</v>
      </c>
      <c r="N54" s="276" t="str">
        <f>UPPER(IF(OR(M54="a",M54="as"),L46,IF(OR(M54="b",M54="bs"),L62,)))</f>
        <v>ΜΕΓΡΕΜΗΣ</v>
      </c>
      <c r="O54" s="272"/>
      <c r="P54" s="112"/>
      <c r="Q54" s="115"/>
      <c r="R54" s="118"/>
    </row>
    <row r="55" spans="1:18" s="46" customFormat="1" ht="9" customHeight="1">
      <c r="A55" s="283">
        <v>13</v>
      </c>
      <c r="B55" s="107"/>
      <c r="C55" s="107" t="s">
        <v>818</v>
      </c>
      <c r="D55" s="108"/>
      <c r="E55" s="128" t="s">
        <v>234</v>
      </c>
      <c r="F55" s="128" t="s">
        <v>235</v>
      </c>
      <c r="G55" s="278"/>
      <c r="H55" s="128"/>
      <c r="I55" s="270"/>
      <c r="J55" s="112"/>
      <c r="K55" s="114"/>
      <c r="L55" s="112"/>
      <c r="M55" s="280"/>
      <c r="N55" s="112" t="s">
        <v>879</v>
      </c>
      <c r="O55" s="114"/>
      <c r="P55" s="112"/>
      <c r="Q55" s="115"/>
      <c r="R55" s="118"/>
    </row>
    <row r="56" spans="1:18" s="46" customFormat="1" ht="9" customHeight="1">
      <c r="A56" s="242"/>
      <c r="B56" s="271"/>
      <c r="C56" s="271"/>
      <c r="D56" s="271"/>
      <c r="E56" s="107" t="s">
        <v>872</v>
      </c>
      <c r="F56" s="107" t="s">
        <v>228</v>
      </c>
      <c r="G56" s="364"/>
      <c r="H56" s="128"/>
      <c r="I56" s="272"/>
      <c r="J56" s="104">
        <f>IF(I56="a",E55,IF(I56="b",E57,""))</f>
      </c>
      <c r="K56" s="114"/>
      <c r="L56" s="112"/>
      <c r="M56" s="280"/>
      <c r="N56" s="112"/>
      <c r="O56" s="114"/>
      <c r="P56" s="112"/>
      <c r="Q56" s="115"/>
      <c r="R56" s="118"/>
    </row>
    <row r="57" spans="1:18" s="46" customFormat="1" ht="9" customHeight="1">
      <c r="A57" s="242"/>
      <c r="B57" s="121"/>
      <c r="C57" s="121"/>
      <c r="D57" s="131"/>
      <c r="E57" s="106"/>
      <c r="F57" s="106"/>
      <c r="G57" s="71"/>
      <c r="H57" s="106"/>
      <c r="I57" s="273"/>
      <c r="J57" s="274" t="str">
        <f>UPPER(IF(OR(I58="a",I58="as"),E55,IF(OR(I58="b",I58="bs"),E59,)))</f>
        <v>ΖΩΡΖΟΣ</v>
      </c>
      <c r="K57" s="275"/>
      <c r="L57" s="112"/>
      <c r="M57" s="280"/>
      <c r="N57" s="112"/>
      <c r="O57" s="114"/>
      <c r="P57" s="112"/>
      <c r="Q57" s="115"/>
      <c r="R57" s="118"/>
    </row>
    <row r="58" spans="1:18" s="46" customFormat="1" ht="9" customHeight="1">
      <c r="A58" s="242"/>
      <c r="B58" s="121"/>
      <c r="C58" s="121"/>
      <c r="D58" s="131"/>
      <c r="E58" s="106"/>
      <c r="F58" s="106"/>
      <c r="G58" s="71"/>
      <c r="H58" s="124"/>
      <c r="I58" s="133" t="s">
        <v>824</v>
      </c>
      <c r="J58" s="276" t="str">
        <f>UPPER(IF(OR(I58="a",I58="as"),E56,IF(OR(I58="b",I58="bs"),E60,)))</f>
        <v>ΠΕΤΩΝΗΣ</v>
      </c>
      <c r="K58" s="277"/>
      <c r="L58" s="112"/>
      <c r="M58" s="280"/>
      <c r="N58" s="112"/>
      <c r="O58" s="114"/>
      <c r="P58" s="112"/>
      <c r="Q58" s="115"/>
      <c r="R58" s="118"/>
    </row>
    <row r="59" spans="1:18" s="46" customFormat="1" ht="9" customHeight="1">
      <c r="A59" s="242">
        <v>14</v>
      </c>
      <c r="B59" s="107"/>
      <c r="C59" s="107"/>
      <c r="D59" s="108"/>
      <c r="E59" s="128" t="s">
        <v>426</v>
      </c>
      <c r="F59" s="128" t="s">
        <v>295</v>
      </c>
      <c r="G59" s="278"/>
      <c r="H59" s="128"/>
      <c r="I59" s="279"/>
      <c r="J59" s="112" t="s">
        <v>860</v>
      </c>
      <c r="K59" s="280"/>
      <c r="L59" s="151"/>
      <c r="M59" s="284"/>
      <c r="N59" s="112"/>
      <c r="O59" s="114"/>
      <c r="P59" s="112"/>
      <c r="Q59" s="115"/>
      <c r="R59" s="118"/>
    </row>
    <row r="60" spans="1:18" s="46" customFormat="1" ht="9" customHeight="1">
      <c r="A60" s="242"/>
      <c r="B60" s="271"/>
      <c r="C60" s="271"/>
      <c r="D60" s="271"/>
      <c r="E60" s="128" t="s">
        <v>249</v>
      </c>
      <c r="F60" s="128" t="s">
        <v>250</v>
      </c>
      <c r="G60" s="278"/>
      <c r="H60" s="128"/>
      <c r="I60" s="272"/>
      <c r="J60" s="112"/>
      <c r="K60" s="280"/>
      <c r="L60" s="257"/>
      <c r="M60" s="285"/>
      <c r="N60" s="112"/>
      <c r="O60" s="114"/>
      <c r="P60" s="112"/>
      <c r="Q60" s="115"/>
      <c r="R60" s="118"/>
    </row>
    <row r="61" spans="1:18" s="46" customFormat="1" ht="9" customHeight="1">
      <c r="A61" s="242"/>
      <c r="B61" s="121"/>
      <c r="C61" s="121"/>
      <c r="D61" s="131"/>
      <c r="E61" s="106"/>
      <c r="F61" s="106"/>
      <c r="G61" s="71"/>
      <c r="H61" s="106"/>
      <c r="I61" s="282"/>
      <c r="J61" s="112"/>
      <c r="K61" s="273"/>
      <c r="L61" s="274" t="str">
        <f>UPPER(IF(OR(K62="a",K62="as"),J57,IF(OR(K62="b",K62="bs"),J65,)))</f>
        <v>ΜΕΓΡΕΜΗΣ</v>
      </c>
      <c r="M61" s="280"/>
      <c r="N61" s="112"/>
      <c r="O61" s="114"/>
      <c r="P61" s="112"/>
      <c r="Q61" s="115"/>
      <c r="R61" s="118"/>
    </row>
    <row r="62" spans="1:18" s="46" customFormat="1" ht="9" customHeight="1">
      <c r="A62" s="242"/>
      <c r="B62" s="121"/>
      <c r="C62" s="121"/>
      <c r="D62" s="131"/>
      <c r="E62" s="106"/>
      <c r="F62" s="106"/>
      <c r="G62" s="71"/>
      <c r="H62" s="106"/>
      <c r="I62" s="282"/>
      <c r="J62" s="124" t="s">
        <v>13</v>
      </c>
      <c r="K62" s="133" t="s">
        <v>365</v>
      </c>
      <c r="L62" s="276" t="str">
        <f>UPPER(IF(OR(K62="a",K62="as"),J58,IF(OR(K62="b",K62="bs"),J66,)))</f>
        <v>ΜΕΓΡΕΜΗΣ</v>
      </c>
      <c r="M62" s="272"/>
      <c r="N62" s="112"/>
      <c r="O62" s="114"/>
      <c r="P62" s="112"/>
      <c r="Q62" s="115"/>
      <c r="R62" s="118"/>
    </row>
    <row r="63" spans="1:18" s="46" customFormat="1" ht="9" customHeight="1">
      <c r="A63" s="283">
        <v>15</v>
      </c>
      <c r="B63" s="107"/>
      <c r="C63" s="107"/>
      <c r="D63" s="108"/>
      <c r="E63" s="128" t="s">
        <v>439</v>
      </c>
      <c r="F63" s="128" t="s">
        <v>248</v>
      </c>
      <c r="G63" s="278"/>
      <c r="H63" s="128"/>
      <c r="I63" s="270"/>
      <c r="J63" s="112"/>
      <c r="K63" s="280"/>
      <c r="L63" s="112" t="s">
        <v>932</v>
      </c>
      <c r="M63" s="114"/>
      <c r="N63" s="302" t="s">
        <v>24</v>
      </c>
      <c r="O63" s="303"/>
      <c r="P63" s="302" t="s">
        <v>194</v>
      </c>
      <c r="Q63" s="303"/>
      <c r="R63" s="118"/>
    </row>
    <row r="64" spans="1:18" s="46" customFormat="1" ht="9" customHeight="1">
      <c r="A64" s="242"/>
      <c r="B64" s="271"/>
      <c r="C64" s="271"/>
      <c r="D64" s="271"/>
      <c r="E64" s="128" t="s">
        <v>289</v>
      </c>
      <c r="F64" s="128" t="s">
        <v>268</v>
      </c>
      <c r="G64" s="278"/>
      <c r="H64" s="128"/>
      <c r="I64" s="272"/>
      <c r="J64" s="104">
        <f>IF(I64="a",E63,IF(I64="b",E65,""))</f>
      </c>
      <c r="K64" s="280"/>
      <c r="L64" s="112"/>
      <c r="M64" s="114"/>
      <c r="N64" s="327" t="str">
        <f>UPPER(IF(OR(O38="a",O38="as"),N21,IF(OR(O38="b",O38="bs"),N53,)))</f>
        <v>ΜΕΓΡΕΜΗΣ</v>
      </c>
      <c r="O64" s="305"/>
      <c r="P64" s="306"/>
      <c r="Q64" s="303"/>
      <c r="R64" s="118"/>
    </row>
    <row r="65" spans="1:18" s="46" customFormat="1" ht="9" customHeight="1">
      <c r="A65" s="242"/>
      <c r="B65" s="121"/>
      <c r="C65" s="121"/>
      <c r="D65" s="121"/>
      <c r="E65" s="145"/>
      <c r="F65" s="145"/>
      <c r="G65" s="290"/>
      <c r="H65" s="145"/>
      <c r="I65" s="273"/>
      <c r="J65" s="274" t="str">
        <f>UPPER(IF(OR(I66="a",I66="as"),E63,IF(OR(I66="b",I66="bs"),E67,)))</f>
        <v>ΜΕΓΡΕΜΗΣ</v>
      </c>
      <c r="K65" s="284"/>
      <c r="L65" s="112"/>
      <c r="M65" s="114"/>
      <c r="N65" s="307" t="str">
        <f>UPPER(IF(OR(O38="a",O38="as"),N22,IF(OR(O38="b",O38="bs"),N54,)))</f>
        <v>ΜΕΓΡΕΜΗΣ</v>
      </c>
      <c r="O65" s="308"/>
      <c r="P65" s="306"/>
      <c r="Q65" s="303"/>
      <c r="R65" s="118"/>
    </row>
    <row r="66" spans="1:18" s="46" customFormat="1" ht="9" customHeight="1">
      <c r="A66" s="242"/>
      <c r="B66" s="121"/>
      <c r="C66" s="121"/>
      <c r="D66" s="121"/>
      <c r="E66" s="112"/>
      <c r="F66" s="112"/>
      <c r="G66" s="71"/>
      <c r="H66" s="124"/>
      <c r="I66" s="133" t="s">
        <v>365</v>
      </c>
      <c r="J66" s="276" t="str">
        <f>UPPER(IF(OR(I66="a",I66="as"),E64,IF(OR(I66="b",I66="bs"),E68,)))</f>
        <v>ΜΕΓΡΕΜΗΣ</v>
      </c>
      <c r="K66" s="272"/>
      <c r="L66" s="112"/>
      <c r="M66" s="114"/>
      <c r="N66" s="303"/>
      <c r="O66" s="309"/>
      <c r="P66" s="304" t="str">
        <f>UPPER(IF(OR(O67="a",O67="as"),N64,IF(OR(O67="b",O67="bs"),N68,)))</f>
        <v>ΜΕΓΡΕΜΗΣ</v>
      </c>
      <c r="Q66" s="310"/>
      <c r="R66" s="118"/>
    </row>
    <row r="67" spans="1:18" s="46" customFormat="1" ht="9" customHeight="1">
      <c r="A67" s="289">
        <v>16</v>
      </c>
      <c r="B67" s="107"/>
      <c r="C67" s="107" t="s">
        <v>818</v>
      </c>
      <c r="D67" s="108"/>
      <c r="E67" s="107" t="s">
        <v>279</v>
      </c>
      <c r="F67" s="107" t="s">
        <v>268</v>
      </c>
      <c r="G67" s="385"/>
      <c r="H67" s="109"/>
      <c r="I67" s="279"/>
      <c r="J67" s="112" t="s">
        <v>833</v>
      </c>
      <c r="K67" s="114"/>
      <c r="L67" s="151"/>
      <c r="M67" s="275"/>
      <c r="N67" s="222" t="s">
        <v>13</v>
      </c>
      <c r="O67" s="311" t="s">
        <v>363</v>
      </c>
      <c r="P67" s="307" t="str">
        <f>UPPER(IF(OR(O67="a",O67="as"),N65,IF(OR(O67="b",O67="bs"),N69,)))</f>
        <v>ΜΕΓΡΕΜΗΣ</v>
      </c>
      <c r="Q67" s="312"/>
      <c r="R67" s="118"/>
    </row>
    <row r="68" spans="1:18" s="46" customFormat="1" ht="9" customHeight="1">
      <c r="A68" s="242"/>
      <c r="B68" s="271"/>
      <c r="C68" s="271"/>
      <c r="D68" s="271"/>
      <c r="E68" s="107" t="s">
        <v>279</v>
      </c>
      <c r="F68" s="107" t="s">
        <v>280</v>
      </c>
      <c r="G68" s="385"/>
      <c r="H68" s="109"/>
      <c r="I68" s="272"/>
      <c r="J68" s="112"/>
      <c r="K68" s="114"/>
      <c r="L68" s="257"/>
      <c r="M68" s="281"/>
      <c r="N68" s="327" t="str">
        <f>UPPER(IF(OR(O113="a",O113="as"),N96,IF(OR(O113="b",O113="bs"),N128,)))</f>
        <v>ΣΚΑΡΛΑΤΙΔΗΣ</v>
      </c>
      <c r="O68" s="313"/>
      <c r="P68" s="306" t="s">
        <v>819</v>
      </c>
      <c r="Q68" s="303"/>
      <c r="R68" s="118"/>
    </row>
    <row r="69" spans="1:18" s="46" customFormat="1" ht="9" customHeight="1">
      <c r="A69" s="291"/>
      <c r="B69" s="292"/>
      <c r="C69" s="292"/>
      <c r="D69" s="293"/>
      <c r="E69" s="149"/>
      <c r="F69" s="149"/>
      <c r="G69" s="101"/>
      <c r="H69" s="149"/>
      <c r="I69" s="294"/>
      <c r="J69" s="116"/>
      <c r="K69" s="117"/>
      <c r="L69" s="116"/>
      <c r="M69" s="117"/>
      <c r="N69" s="307" t="str">
        <f>UPPER(IF(OR(O113="a",O113="as"),N97,IF(OR(O113="b",O113="bs"),N129,)))</f>
        <v>ΠΑΠΑΔΟΠΟΥΛΟΣ</v>
      </c>
      <c r="O69" s="314"/>
      <c r="P69" s="306"/>
      <c r="Q69" s="303"/>
      <c r="R69" s="118"/>
    </row>
    <row r="70" spans="1:18" s="2" customFormat="1" ht="6" customHeight="1">
      <c r="A70" s="291"/>
      <c r="B70" s="292"/>
      <c r="C70" s="292"/>
      <c r="D70" s="293"/>
      <c r="E70" s="149"/>
      <c r="F70" s="149"/>
      <c r="G70" s="295"/>
      <c r="H70" s="149"/>
      <c r="I70" s="294"/>
      <c r="J70" s="116"/>
      <c r="K70" s="117"/>
      <c r="L70" s="156"/>
      <c r="M70" s="157"/>
      <c r="N70" s="315"/>
      <c r="O70" s="316"/>
      <c r="P70" s="315"/>
      <c r="Q70" s="316"/>
      <c r="R70" s="158"/>
    </row>
    <row r="71" spans="1:17" s="17" customFormat="1" ht="10.5" customHeight="1">
      <c r="A71" s="159" t="s">
        <v>26</v>
      </c>
      <c r="B71" s="160"/>
      <c r="C71" s="161"/>
      <c r="D71" s="162" t="s">
        <v>27</v>
      </c>
      <c r="E71" s="163" t="s">
        <v>195</v>
      </c>
      <c r="F71" s="162" t="s">
        <v>27</v>
      </c>
      <c r="G71" s="163" t="s">
        <v>195</v>
      </c>
      <c r="H71" s="317"/>
      <c r="I71" s="163" t="s">
        <v>27</v>
      </c>
      <c r="J71" s="163" t="s">
        <v>29</v>
      </c>
      <c r="K71" s="166"/>
      <c r="L71" s="163" t="s">
        <v>30</v>
      </c>
      <c r="M71" s="167"/>
      <c r="N71" s="168" t="s">
        <v>31</v>
      </c>
      <c r="O71" s="168"/>
      <c r="P71" s="169"/>
      <c r="Q71" s="170"/>
    </row>
    <row r="72" spans="1:17" s="17" customFormat="1" ht="9" customHeight="1">
      <c r="A72" s="172" t="s">
        <v>32</v>
      </c>
      <c r="B72" s="171"/>
      <c r="C72" s="173"/>
      <c r="D72" s="174">
        <v>1</v>
      </c>
      <c r="E72" s="65" t="s">
        <v>283</v>
      </c>
      <c r="F72" s="318">
        <v>5</v>
      </c>
      <c r="G72" s="65"/>
      <c r="H72" s="296"/>
      <c r="I72" s="297" t="s">
        <v>33</v>
      </c>
      <c r="J72" s="171"/>
      <c r="K72" s="177"/>
      <c r="L72" s="171"/>
      <c r="M72" s="178"/>
      <c r="N72" s="179" t="s">
        <v>196</v>
      </c>
      <c r="O72" s="180"/>
      <c r="P72" s="180"/>
      <c r="Q72" s="181"/>
    </row>
    <row r="73" spans="1:17" s="17" customFormat="1" ht="9" customHeight="1">
      <c r="A73" s="172" t="s">
        <v>35</v>
      </c>
      <c r="B73" s="171"/>
      <c r="C73" s="173"/>
      <c r="D73" s="174"/>
      <c r="E73" s="65" t="s">
        <v>479</v>
      </c>
      <c r="F73" s="318"/>
      <c r="G73" s="65"/>
      <c r="H73" s="296"/>
      <c r="I73" s="297"/>
      <c r="J73" s="171"/>
      <c r="K73" s="177"/>
      <c r="L73" s="171"/>
      <c r="M73" s="178"/>
      <c r="N73" s="184"/>
      <c r="O73" s="183"/>
      <c r="P73" s="184"/>
      <c r="Q73" s="185"/>
    </row>
    <row r="74" spans="1:17" s="17" customFormat="1" ht="9" customHeight="1">
      <c r="A74" s="186" t="s">
        <v>37</v>
      </c>
      <c r="B74" s="184"/>
      <c r="C74" s="187"/>
      <c r="D74" s="174">
        <v>2</v>
      </c>
      <c r="E74" s="65" t="s">
        <v>370</v>
      </c>
      <c r="F74" s="318">
        <v>6</v>
      </c>
      <c r="G74" s="65"/>
      <c r="H74" s="296"/>
      <c r="I74" s="297" t="s">
        <v>36</v>
      </c>
      <c r="J74" s="171"/>
      <c r="K74" s="177"/>
      <c r="L74" s="171"/>
      <c r="M74" s="178"/>
      <c r="N74" s="179" t="s">
        <v>39</v>
      </c>
      <c r="O74" s="180"/>
      <c r="P74" s="180"/>
      <c r="Q74" s="181"/>
    </row>
    <row r="75" spans="1:17" s="17" customFormat="1" ht="9" customHeight="1">
      <c r="A75" s="188"/>
      <c r="B75" s="93"/>
      <c r="C75" s="189"/>
      <c r="D75" s="174"/>
      <c r="E75" s="65" t="s">
        <v>729</v>
      </c>
      <c r="F75" s="318"/>
      <c r="G75" s="65"/>
      <c r="H75" s="296"/>
      <c r="I75" s="297"/>
      <c r="J75" s="171"/>
      <c r="K75" s="177"/>
      <c r="L75" s="171"/>
      <c r="M75" s="178"/>
      <c r="N75" s="171"/>
      <c r="O75" s="177"/>
      <c r="P75" s="171"/>
      <c r="Q75" s="178"/>
    </row>
    <row r="76" spans="1:17" s="17" customFormat="1" ht="9" customHeight="1">
      <c r="A76" s="190" t="s">
        <v>41</v>
      </c>
      <c r="B76" s="191"/>
      <c r="C76" s="192"/>
      <c r="D76" s="174">
        <v>3</v>
      </c>
      <c r="E76" s="65"/>
      <c r="F76" s="318">
        <v>7</v>
      </c>
      <c r="G76" s="65"/>
      <c r="H76" s="296"/>
      <c r="I76" s="297" t="s">
        <v>38</v>
      </c>
      <c r="J76" s="171"/>
      <c r="K76" s="177"/>
      <c r="L76" s="171"/>
      <c r="M76" s="178"/>
      <c r="N76" s="184"/>
      <c r="O76" s="183"/>
      <c r="P76" s="184"/>
      <c r="Q76" s="185"/>
    </row>
    <row r="77" spans="1:17" s="17" customFormat="1" ht="9" customHeight="1">
      <c r="A77" s="172" t="s">
        <v>32</v>
      </c>
      <c r="B77" s="171"/>
      <c r="C77" s="173"/>
      <c r="D77" s="174"/>
      <c r="E77" s="65"/>
      <c r="F77" s="318"/>
      <c r="G77" s="65"/>
      <c r="H77" s="296"/>
      <c r="I77" s="297"/>
      <c r="J77" s="171"/>
      <c r="K77" s="177"/>
      <c r="L77" s="171"/>
      <c r="M77" s="178"/>
      <c r="N77" s="179" t="s">
        <v>15</v>
      </c>
      <c r="O77" s="180"/>
      <c r="P77" s="180"/>
      <c r="Q77" s="181"/>
    </row>
    <row r="78" spans="1:17" s="17" customFormat="1" ht="9" customHeight="1">
      <c r="A78" s="172" t="s">
        <v>44</v>
      </c>
      <c r="B78" s="171"/>
      <c r="C78" s="193"/>
      <c r="D78" s="174">
        <v>4</v>
      </c>
      <c r="E78" s="65"/>
      <c r="F78" s="318">
        <v>8</v>
      </c>
      <c r="G78" s="65"/>
      <c r="H78" s="296"/>
      <c r="I78" s="297" t="s">
        <v>40</v>
      </c>
      <c r="J78" s="171"/>
      <c r="K78" s="177"/>
      <c r="L78" s="171"/>
      <c r="M78" s="178"/>
      <c r="N78" s="171"/>
      <c r="O78" s="177"/>
      <c r="P78" s="171"/>
      <c r="Q78" s="178"/>
    </row>
    <row r="79" spans="1:17" s="17" customFormat="1" ht="9" customHeight="1">
      <c r="A79" s="186" t="s">
        <v>46</v>
      </c>
      <c r="B79" s="184"/>
      <c r="C79" s="194"/>
      <c r="D79" s="195"/>
      <c r="E79" s="196"/>
      <c r="F79" s="319"/>
      <c r="G79" s="196"/>
      <c r="H79" s="299"/>
      <c r="I79" s="300"/>
      <c r="J79" s="184"/>
      <c r="K79" s="183"/>
      <c r="L79" s="184"/>
      <c r="M79" s="185"/>
      <c r="N79" s="184" t="str">
        <f>Q4</f>
        <v>ΤΑΜΠΟΣΗ ΤΕΡΕΖΑ</v>
      </c>
      <c r="O79" s="183"/>
      <c r="P79" s="184"/>
      <c r="Q79" s="320" t="e">
        <f>#REF!</f>
        <v>#REF!</v>
      </c>
    </row>
    <row r="80" spans="1:17" s="18" customFormat="1" ht="9.75">
      <c r="A80" s="264"/>
      <c r="B80" s="58" t="s">
        <v>17</v>
      </c>
      <c r="C80" s="58" t="str">
        <f>IF(OR(F78="Week 3",F78="Masters"),"CP","Rank")</f>
        <v>Rank</v>
      </c>
      <c r="D80" s="58" t="s">
        <v>19</v>
      </c>
      <c r="E80" s="59" t="s">
        <v>20</v>
      </c>
      <c r="F80" s="59" t="s">
        <v>12</v>
      </c>
      <c r="G80" s="59"/>
      <c r="H80" s="59" t="s">
        <v>21</v>
      </c>
      <c r="I80" s="59"/>
      <c r="J80" s="58" t="s">
        <v>22</v>
      </c>
      <c r="K80" s="265"/>
      <c r="L80" s="58" t="s">
        <v>49</v>
      </c>
      <c r="M80" s="265"/>
      <c r="N80" s="58" t="s">
        <v>23</v>
      </c>
      <c r="O80" s="265"/>
      <c r="P80" s="58" t="s">
        <v>197</v>
      </c>
      <c r="Q80" s="266"/>
    </row>
    <row r="81" spans="1:17" s="18" customFormat="1" ht="3.75" customHeight="1" thickBot="1">
      <c r="A81" s="267"/>
      <c r="B81" s="69"/>
      <c r="C81" s="69"/>
      <c r="D81" s="69"/>
      <c r="E81" s="21"/>
      <c r="F81" s="21"/>
      <c r="G81" s="71"/>
      <c r="H81" s="21"/>
      <c r="I81" s="76"/>
      <c r="J81" s="69"/>
      <c r="K81" s="76"/>
      <c r="L81" s="69"/>
      <c r="M81" s="76"/>
      <c r="N81" s="69"/>
      <c r="O81" s="76"/>
      <c r="P81" s="69"/>
      <c r="Q81" s="86"/>
    </row>
    <row r="82" spans="1:20" s="46" customFormat="1" ht="10.5" customHeight="1">
      <c r="A82" s="268">
        <v>17</v>
      </c>
      <c r="B82" s="107"/>
      <c r="C82" s="107"/>
      <c r="D82" s="108"/>
      <c r="E82" s="360" t="s">
        <v>549</v>
      </c>
      <c r="F82" s="360" t="s">
        <v>503</v>
      </c>
      <c r="G82" s="364"/>
      <c r="H82" s="109">
        <f>IF($D82="","",VLOOKUP($D82,#REF!,4))</f>
      </c>
      <c r="I82" s="270"/>
      <c r="J82" s="112"/>
      <c r="K82" s="114"/>
      <c r="L82" s="112"/>
      <c r="M82" s="114"/>
      <c r="N82" s="112"/>
      <c r="O82" s="114"/>
      <c r="P82" s="112"/>
      <c r="Q82" s="236" t="s">
        <v>193</v>
      </c>
      <c r="R82" s="118"/>
      <c r="T82" s="119" t="e">
        <f>#REF!</f>
        <v>#REF!</v>
      </c>
    </row>
    <row r="83" spans="1:20" s="46" customFormat="1" ht="9" customHeight="1">
      <c r="A83" s="242"/>
      <c r="B83" s="271"/>
      <c r="C83" s="271"/>
      <c r="D83" s="271"/>
      <c r="E83" s="360" t="s">
        <v>312</v>
      </c>
      <c r="F83" s="360" t="s">
        <v>248</v>
      </c>
      <c r="G83" s="364"/>
      <c r="H83" s="109"/>
      <c r="I83" s="272"/>
      <c r="J83" s="104">
        <f>IF(I83="a",E82,IF(I83="b",E84,""))</f>
      </c>
      <c r="K83" s="114"/>
      <c r="L83" s="112"/>
      <c r="M83" s="114"/>
      <c r="N83" s="112"/>
      <c r="O83" s="114"/>
      <c r="P83" s="112"/>
      <c r="Q83" s="115"/>
      <c r="R83" s="118"/>
      <c r="T83" s="127" t="e">
        <f>#REF!</f>
        <v>#REF!</v>
      </c>
    </row>
    <row r="84" spans="1:20" s="46" customFormat="1" ht="9" customHeight="1">
      <c r="A84" s="242"/>
      <c r="B84" s="121"/>
      <c r="C84" s="121"/>
      <c r="D84" s="121"/>
      <c r="E84" s="106"/>
      <c r="F84" s="106"/>
      <c r="G84" s="71"/>
      <c r="H84" s="106"/>
      <c r="I84" s="273"/>
      <c r="J84" s="274" t="str">
        <f>UPPER(IF(OR(I85="a",I85="as"),E82,IF(OR(I85="b",I85="bs"),E86,)))</f>
        <v>ROBBS</v>
      </c>
      <c r="K84" s="275"/>
      <c r="L84" s="112"/>
      <c r="M84" s="114"/>
      <c r="N84" s="112"/>
      <c r="O84" s="114"/>
      <c r="P84" s="112"/>
      <c r="Q84" s="115"/>
      <c r="R84" s="118"/>
      <c r="T84" s="127" t="e">
        <f>#REF!</f>
        <v>#REF!</v>
      </c>
    </row>
    <row r="85" spans="1:20" s="46" customFormat="1" ht="9" customHeight="1">
      <c r="A85" s="242"/>
      <c r="B85" s="121"/>
      <c r="C85" s="121"/>
      <c r="D85" s="121"/>
      <c r="E85" s="106"/>
      <c r="F85" s="106"/>
      <c r="G85" s="71"/>
      <c r="H85" s="124"/>
      <c r="I85" s="133" t="s">
        <v>363</v>
      </c>
      <c r="J85" s="276" t="str">
        <f>UPPER(IF(OR(I85="a",I85="as"),E83,IF(OR(I85="b",I85="bs"),E87,)))</f>
        <v>ΚΥΒΕΡΝΗΤΗΣ</v>
      </c>
      <c r="K85" s="277"/>
      <c r="L85" s="112"/>
      <c r="M85" s="114"/>
      <c r="N85" s="112"/>
      <c r="O85" s="114"/>
      <c r="P85" s="112"/>
      <c r="Q85" s="115"/>
      <c r="R85" s="118"/>
      <c r="T85" s="127" t="e">
        <f>#REF!</f>
        <v>#REF!</v>
      </c>
    </row>
    <row r="86" spans="1:20" s="46" customFormat="1" ht="9" customHeight="1">
      <c r="A86" s="242">
        <v>18</v>
      </c>
      <c r="B86" s="107"/>
      <c r="C86" s="107" t="s">
        <v>818</v>
      </c>
      <c r="D86" s="108"/>
      <c r="E86" s="128" t="s">
        <v>901</v>
      </c>
      <c r="F86" s="128" t="s">
        <v>314</v>
      </c>
      <c r="G86" s="278"/>
      <c r="H86" s="128"/>
      <c r="I86" s="279"/>
      <c r="J86" s="112" t="s">
        <v>833</v>
      </c>
      <c r="K86" s="280"/>
      <c r="L86" s="151"/>
      <c r="M86" s="275"/>
      <c r="N86" s="112"/>
      <c r="O86" s="114"/>
      <c r="P86" s="112"/>
      <c r="Q86" s="115"/>
      <c r="R86" s="118"/>
      <c r="T86" s="127" t="e">
        <f>#REF!</f>
        <v>#REF!</v>
      </c>
    </row>
    <row r="87" spans="1:20" s="46" customFormat="1" ht="9" customHeight="1">
      <c r="A87" s="242"/>
      <c r="B87" s="271"/>
      <c r="C87" s="271"/>
      <c r="D87" s="271"/>
      <c r="E87" s="128" t="s">
        <v>884</v>
      </c>
      <c r="F87" s="128" t="s">
        <v>379</v>
      </c>
      <c r="G87" s="278"/>
      <c r="H87" s="128"/>
      <c r="I87" s="272"/>
      <c r="J87" s="112"/>
      <c r="K87" s="280"/>
      <c r="L87" s="257"/>
      <c r="M87" s="281"/>
      <c r="N87" s="112"/>
      <c r="O87" s="114"/>
      <c r="P87" s="112"/>
      <c r="Q87" s="115"/>
      <c r="R87" s="118"/>
      <c r="T87" s="127" t="e">
        <f>#REF!</f>
        <v>#REF!</v>
      </c>
    </row>
    <row r="88" spans="1:20" s="46" customFormat="1" ht="9" customHeight="1">
      <c r="A88" s="242"/>
      <c r="B88" s="121"/>
      <c r="C88" s="121"/>
      <c r="D88" s="131"/>
      <c r="E88" s="106"/>
      <c r="F88" s="106"/>
      <c r="G88" s="71"/>
      <c r="H88" s="106"/>
      <c r="I88" s="282"/>
      <c r="J88" s="112"/>
      <c r="K88" s="273"/>
      <c r="L88" s="274" t="str">
        <f>UPPER(IF(OR(K89="a",K89="as"),J84,IF(OR(K89="b",K89="bs"),J92,)))</f>
        <v>ΚΟΥΤΣΟΓΙΩΡΓΟΣ</v>
      </c>
      <c r="M88" s="114"/>
      <c r="N88" s="112"/>
      <c r="O88" s="114"/>
      <c r="P88" s="112"/>
      <c r="Q88" s="115"/>
      <c r="R88" s="118"/>
      <c r="T88" s="127" t="e">
        <f>#REF!</f>
        <v>#REF!</v>
      </c>
    </row>
    <row r="89" spans="1:20" s="46" customFormat="1" ht="9" customHeight="1">
      <c r="A89" s="242"/>
      <c r="B89" s="121"/>
      <c r="C89" s="121"/>
      <c r="D89" s="131"/>
      <c r="E89" s="106"/>
      <c r="F89" s="106"/>
      <c r="G89" s="71"/>
      <c r="H89" s="106"/>
      <c r="I89" s="282"/>
      <c r="J89" s="124" t="s">
        <v>13</v>
      </c>
      <c r="K89" s="133" t="s">
        <v>365</v>
      </c>
      <c r="L89" s="276" t="str">
        <f>UPPER(IF(OR(K89="a",K89="as"),J85,IF(OR(K89="b",K89="bs"),J93,)))</f>
        <v>ΖΗΤΡΙΔΗΣ</v>
      </c>
      <c r="M89" s="277"/>
      <c r="N89" s="112"/>
      <c r="O89" s="114"/>
      <c r="P89" s="112"/>
      <c r="Q89" s="115"/>
      <c r="R89" s="118"/>
      <c r="T89" s="127" t="e">
        <f>#REF!</f>
        <v>#REF!</v>
      </c>
    </row>
    <row r="90" spans="1:20" s="46" customFormat="1" ht="9" customHeight="1">
      <c r="A90" s="283">
        <v>19</v>
      </c>
      <c r="B90" s="107"/>
      <c r="C90" s="107" t="s">
        <v>818</v>
      </c>
      <c r="D90" s="108"/>
      <c r="E90" s="128" t="s">
        <v>368</v>
      </c>
      <c r="F90" s="128" t="s">
        <v>369</v>
      </c>
      <c r="G90" s="278"/>
      <c r="H90" s="128"/>
      <c r="I90" s="270"/>
      <c r="J90" s="112"/>
      <c r="K90" s="280"/>
      <c r="L90" s="112" t="s">
        <v>885</v>
      </c>
      <c r="M90" s="280"/>
      <c r="N90" s="151"/>
      <c r="O90" s="114"/>
      <c r="P90" s="112"/>
      <c r="Q90" s="115"/>
      <c r="R90" s="118"/>
      <c r="T90" s="127" t="e">
        <f>#REF!</f>
        <v>#REF!</v>
      </c>
    </row>
    <row r="91" spans="1:20" s="46" customFormat="1" ht="9" customHeight="1" thickBot="1">
      <c r="A91" s="242"/>
      <c r="B91" s="271"/>
      <c r="C91" s="271"/>
      <c r="D91" s="271"/>
      <c r="E91" s="128" t="s">
        <v>371</v>
      </c>
      <c r="F91" s="128" t="s">
        <v>372</v>
      </c>
      <c r="G91" s="278"/>
      <c r="H91" s="128"/>
      <c r="I91" s="272"/>
      <c r="J91" s="104">
        <f>IF(I91="a",E90,IF(I91="b",E92,""))</f>
      </c>
      <c r="K91" s="280"/>
      <c r="L91" s="112"/>
      <c r="M91" s="280"/>
      <c r="N91" s="112"/>
      <c r="O91" s="114"/>
      <c r="P91" s="112"/>
      <c r="Q91" s="115"/>
      <c r="R91" s="118"/>
      <c r="T91" s="142" t="e">
        <f>#REF!</f>
        <v>#REF!</v>
      </c>
    </row>
    <row r="92" spans="1:18" s="46" customFormat="1" ht="9" customHeight="1">
      <c r="A92" s="242"/>
      <c r="B92" s="121"/>
      <c r="C92" s="121"/>
      <c r="D92" s="131"/>
      <c r="E92" s="106"/>
      <c r="F92" s="106"/>
      <c r="G92" s="71"/>
      <c r="H92" s="106"/>
      <c r="I92" s="273"/>
      <c r="J92" s="274" t="str">
        <f>UPPER(IF(OR(I93="a",I93="as"),E90,IF(OR(I93="b",I93="bs"),E94,)))</f>
        <v>ΚΟΥΤΣΟΓΙΩΡΓΟΣ</v>
      </c>
      <c r="K92" s="284"/>
      <c r="L92" s="112"/>
      <c r="M92" s="280"/>
      <c r="N92" s="112"/>
      <c r="O92" s="114"/>
      <c r="P92" s="112"/>
      <c r="Q92" s="115"/>
      <c r="R92" s="118"/>
    </row>
    <row r="93" spans="1:18" s="46" customFormat="1" ht="9" customHeight="1">
      <c r="A93" s="242"/>
      <c r="B93" s="121"/>
      <c r="C93" s="121"/>
      <c r="D93" s="131"/>
      <c r="E93" s="106"/>
      <c r="F93" s="106"/>
      <c r="G93" s="71"/>
      <c r="H93" s="124"/>
      <c r="I93" s="133" t="s">
        <v>363</v>
      </c>
      <c r="J93" s="276" t="str">
        <f>UPPER(IF(OR(I93="a",I93="as"),E91,IF(OR(I93="b",I93="bs"),E95,)))</f>
        <v>ΖΗΤΡΙΔΗΣ</v>
      </c>
      <c r="K93" s="272"/>
      <c r="L93" s="112"/>
      <c r="M93" s="280"/>
      <c r="N93" s="112"/>
      <c r="O93" s="114"/>
      <c r="P93" s="112"/>
      <c r="Q93" s="115"/>
      <c r="R93" s="118"/>
    </row>
    <row r="94" spans="1:18" s="46" customFormat="1" ht="9" customHeight="1">
      <c r="A94" s="242">
        <v>20</v>
      </c>
      <c r="B94" s="107"/>
      <c r="C94" s="107"/>
      <c r="D94" s="108"/>
      <c r="E94" s="128" t="s">
        <v>278</v>
      </c>
      <c r="F94" s="128" t="s">
        <v>256</v>
      </c>
      <c r="G94" s="278"/>
      <c r="H94" s="128"/>
      <c r="I94" s="279"/>
      <c r="J94" s="112" t="s">
        <v>902</v>
      </c>
      <c r="K94" s="114"/>
      <c r="L94" s="151"/>
      <c r="M94" s="284"/>
      <c r="N94" s="112"/>
      <c r="O94" s="114"/>
      <c r="P94" s="112"/>
      <c r="Q94" s="115"/>
      <c r="R94" s="118"/>
    </row>
    <row r="95" spans="1:18" s="46" customFormat="1" ht="9" customHeight="1">
      <c r="A95" s="242"/>
      <c r="B95" s="271"/>
      <c r="C95" s="271"/>
      <c r="D95" s="271"/>
      <c r="E95" s="128" t="s">
        <v>241</v>
      </c>
      <c r="F95" s="128" t="s">
        <v>242</v>
      </c>
      <c r="G95" s="278"/>
      <c r="H95" s="128"/>
      <c r="I95" s="272"/>
      <c r="J95" s="112"/>
      <c r="K95" s="114"/>
      <c r="L95" s="257"/>
      <c r="M95" s="285"/>
      <c r="N95" s="112"/>
      <c r="O95" s="114"/>
      <c r="P95" s="112"/>
      <c r="Q95" s="115"/>
      <c r="R95" s="118"/>
    </row>
    <row r="96" spans="1:18" s="46" customFormat="1" ht="9" customHeight="1">
      <c r="A96" s="242"/>
      <c r="B96" s="121"/>
      <c r="C96" s="121"/>
      <c r="D96" s="121"/>
      <c r="E96" s="106"/>
      <c r="F96" s="106"/>
      <c r="G96" s="71"/>
      <c r="H96" s="106"/>
      <c r="I96" s="282"/>
      <c r="J96" s="112"/>
      <c r="K96" s="114"/>
      <c r="L96" s="112"/>
      <c r="M96" s="273"/>
      <c r="N96" s="274" t="str">
        <f>UPPER(IF(OR(M97="a",M97="as"),L88,IF(OR(M97="b",M97="bs"),L104,)))</f>
        <v>ΔΗΜΗΤΡΟΠΟΥΛΟΣ</v>
      </c>
      <c r="O96" s="114"/>
      <c r="P96" s="112"/>
      <c r="Q96" s="115"/>
      <c r="R96" s="118"/>
    </row>
    <row r="97" spans="1:18" s="46" customFormat="1" ht="9" customHeight="1">
      <c r="A97" s="242"/>
      <c r="B97" s="121"/>
      <c r="C97" s="121"/>
      <c r="D97" s="121"/>
      <c r="E97" s="106"/>
      <c r="F97" s="106"/>
      <c r="G97" s="71"/>
      <c r="H97" s="106"/>
      <c r="I97" s="282"/>
      <c r="J97" s="112"/>
      <c r="K97" s="114"/>
      <c r="L97" s="124" t="s">
        <v>13</v>
      </c>
      <c r="M97" s="133" t="s">
        <v>365</v>
      </c>
      <c r="N97" s="276" t="str">
        <f>UPPER(IF(OR(M97="a",M97="as"),L89,IF(OR(M97="b",M97="bs"),L105,)))</f>
        <v>ΔΗΜΗΤΡΟΠΟΥΛΟΣ</v>
      </c>
      <c r="O97" s="277"/>
      <c r="P97" s="112"/>
      <c r="Q97" s="115"/>
      <c r="R97" s="118"/>
    </row>
    <row r="98" spans="1:18" s="46" customFormat="1" ht="9" customHeight="1">
      <c r="A98" s="242">
        <v>21</v>
      </c>
      <c r="B98" s="107"/>
      <c r="C98" s="107"/>
      <c r="D98" s="108"/>
      <c r="E98" s="363" t="s">
        <v>738</v>
      </c>
      <c r="F98" s="363" t="s">
        <v>268</v>
      </c>
      <c r="G98" s="365"/>
      <c r="H98" s="109"/>
      <c r="I98" s="270"/>
      <c r="J98" s="112"/>
      <c r="K98" s="114"/>
      <c r="L98" s="112"/>
      <c r="M98" s="280"/>
      <c r="N98" s="112" t="s">
        <v>948</v>
      </c>
      <c r="O98" s="280"/>
      <c r="P98" s="112"/>
      <c r="Q98" s="115"/>
      <c r="R98" s="118"/>
    </row>
    <row r="99" spans="1:18" s="46" customFormat="1" ht="9" customHeight="1">
      <c r="A99" s="242"/>
      <c r="B99" s="271"/>
      <c r="C99" s="271"/>
      <c r="D99" s="271"/>
      <c r="E99" s="363" t="s">
        <v>352</v>
      </c>
      <c r="F99" s="363" t="s">
        <v>231</v>
      </c>
      <c r="G99" s="365"/>
      <c r="H99" s="109"/>
      <c r="I99" s="272"/>
      <c r="J99" s="104">
        <f>IF(I99="a",E98,IF(I99="b",E100,""))</f>
      </c>
      <c r="K99" s="114"/>
      <c r="L99" s="112"/>
      <c r="M99" s="280"/>
      <c r="N99" s="112"/>
      <c r="O99" s="280"/>
      <c r="P99" s="112"/>
      <c r="Q99" s="115"/>
      <c r="R99" s="118"/>
    </row>
    <row r="100" spans="1:18" s="46" customFormat="1" ht="9" customHeight="1">
      <c r="A100" s="242"/>
      <c r="B100" s="121"/>
      <c r="C100" s="121"/>
      <c r="D100" s="121"/>
      <c r="E100" s="106"/>
      <c r="F100" s="106"/>
      <c r="G100" s="71"/>
      <c r="H100" s="106"/>
      <c r="I100" s="273"/>
      <c r="J100" s="274" t="str">
        <f>UPPER(IF(OR(I101="a",I101="as"),E98,IF(OR(I101="b",I101="bs"),E102,)))</f>
        <v>ΚΩΝΣΤΑΝΤΟΠΟΥΛΟΥ</v>
      </c>
      <c r="K100" s="275"/>
      <c r="L100" s="112"/>
      <c r="M100" s="280"/>
      <c r="N100" s="112"/>
      <c r="O100" s="280"/>
      <c r="P100" s="112"/>
      <c r="Q100" s="115"/>
      <c r="R100" s="118"/>
    </row>
    <row r="101" spans="1:18" s="46" customFormat="1" ht="9" customHeight="1">
      <c r="A101" s="242"/>
      <c r="B101" s="121"/>
      <c r="C101" s="121"/>
      <c r="D101" s="121"/>
      <c r="E101" s="106"/>
      <c r="F101" s="106"/>
      <c r="G101" s="71"/>
      <c r="H101" s="124"/>
      <c r="I101" s="133" t="s">
        <v>364</v>
      </c>
      <c r="J101" s="276" t="str">
        <f>UPPER(IF(OR(I101="a",I101="as"),E99,IF(OR(I101="b",I101="bs"),E103,)))</f>
        <v>ΠΟΥΡΑΝΟΠΟΥΛΟΣ</v>
      </c>
      <c r="K101" s="277"/>
      <c r="L101" s="112"/>
      <c r="M101" s="280"/>
      <c r="N101" s="112"/>
      <c r="O101" s="280"/>
      <c r="P101" s="112"/>
      <c r="Q101" s="115"/>
      <c r="R101" s="118"/>
    </row>
    <row r="102" spans="1:18" s="46" customFormat="1" ht="9" customHeight="1">
      <c r="A102" s="242">
        <v>22</v>
      </c>
      <c r="B102" s="107"/>
      <c r="C102" s="107"/>
      <c r="D102" s="108"/>
      <c r="E102" s="128" t="s">
        <v>422</v>
      </c>
      <c r="F102" s="128" t="s">
        <v>423</v>
      </c>
      <c r="G102" s="278"/>
      <c r="H102" s="128"/>
      <c r="I102" s="279"/>
      <c r="J102" s="112" t="s">
        <v>866</v>
      </c>
      <c r="K102" s="280"/>
      <c r="L102" s="151"/>
      <c r="M102" s="284"/>
      <c r="N102" s="112"/>
      <c r="O102" s="280"/>
      <c r="P102" s="112"/>
      <c r="Q102" s="115"/>
      <c r="R102" s="118"/>
    </row>
    <row r="103" spans="1:18" s="46" customFormat="1" ht="9" customHeight="1">
      <c r="A103" s="242"/>
      <c r="B103" s="271"/>
      <c r="C103" s="271"/>
      <c r="D103" s="271"/>
      <c r="E103" s="128" t="s">
        <v>741</v>
      </c>
      <c r="F103" s="128" t="s">
        <v>282</v>
      </c>
      <c r="G103" s="278"/>
      <c r="H103" s="128"/>
      <c r="I103" s="272"/>
      <c r="J103" s="112"/>
      <c r="K103" s="280"/>
      <c r="L103" s="257"/>
      <c r="M103" s="285"/>
      <c r="N103" s="112"/>
      <c r="O103" s="280"/>
      <c r="P103" s="112"/>
      <c r="Q103" s="115"/>
      <c r="R103" s="118"/>
    </row>
    <row r="104" spans="1:18" s="46" customFormat="1" ht="9" customHeight="1">
      <c r="A104" s="242"/>
      <c r="B104" s="121"/>
      <c r="C104" s="121"/>
      <c r="D104" s="131"/>
      <c r="E104" s="106"/>
      <c r="F104" s="106"/>
      <c r="G104" s="71"/>
      <c r="H104" s="106"/>
      <c r="I104" s="282"/>
      <c r="J104" s="112"/>
      <c r="K104" s="273"/>
      <c r="L104" s="274" t="str">
        <f>UPPER(IF(OR(K105="a",K105="as"),J100,IF(OR(K105="b",K105="bs"),J108,)))</f>
        <v>ΔΗΜΗΤΡΟΠΟΥΛΟΣ</v>
      </c>
      <c r="M104" s="280"/>
      <c r="N104" s="112"/>
      <c r="O104" s="280"/>
      <c r="P104" s="112"/>
      <c r="Q104" s="115"/>
      <c r="R104" s="118"/>
    </row>
    <row r="105" spans="1:18" s="46" customFormat="1" ht="9" customHeight="1">
      <c r="A105" s="242"/>
      <c r="B105" s="121"/>
      <c r="C105" s="121"/>
      <c r="D105" s="131"/>
      <c r="E105" s="106"/>
      <c r="F105" s="106"/>
      <c r="G105" s="71"/>
      <c r="H105" s="106"/>
      <c r="I105" s="282"/>
      <c r="J105" s="124" t="s">
        <v>13</v>
      </c>
      <c r="K105" s="133" t="s">
        <v>824</v>
      </c>
      <c r="L105" s="276" t="str">
        <f>UPPER(IF(OR(K105="a",K105="as"),J101,IF(OR(K105="b",K105="bs"),J109,)))</f>
        <v>ΔΗΜΗΤΡΟΠΟΥΛΟΣ</v>
      </c>
      <c r="M105" s="272"/>
      <c r="N105" s="112"/>
      <c r="O105" s="280"/>
      <c r="P105" s="112"/>
      <c r="Q105" s="115"/>
      <c r="R105" s="118"/>
    </row>
    <row r="106" spans="1:18" s="46" customFormat="1" ht="9" customHeight="1">
      <c r="A106" s="283">
        <v>23</v>
      </c>
      <c r="B106" s="107"/>
      <c r="C106" s="107"/>
      <c r="D106" s="108"/>
      <c r="E106" s="128" t="s">
        <v>303</v>
      </c>
      <c r="F106" s="128" t="s">
        <v>304</v>
      </c>
      <c r="G106" s="278"/>
      <c r="H106" s="128"/>
      <c r="I106" s="270"/>
      <c r="J106" s="112"/>
      <c r="K106" s="280"/>
      <c r="L106" s="112" t="s">
        <v>866</v>
      </c>
      <c r="M106" s="114"/>
      <c r="N106" s="151"/>
      <c r="O106" s="280"/>
      <c r="P106" s="112"/>
      <c r="Q106" s="115"/>
      <c r="R106" s="118"/>
    </row>
    <row r="107" spans="1:18" s="46" customFormat="1" ht="9" customHeight="1">
      <c r="A107" s="242"/>
      <c r="B107" s="271"/>
      <c r="C107" s="271"/>
      <c r="D107" s="271"/>
      <c r="E107" s="128" t="s">
        <v>384</v>
      </c>
      <c r="F107" s="128" t="s">
        <v>268</v>
      </c>
      <c r="G107" s="278"/>
      <c r="H107" s="128"/>
      <c r="I107" s="272"/>
      <c r="J107" s="104">
        <f>IF(I107="a",E106,IF(I107="b",E108,""))</f>
      </c>
      <c r="K107" s="280"/>
      <c r="L107" s="112"/>
      <c r="M107" s="114"/>
      <c r="N107" s="112"/>
      <c r="O107" s="280"/>
      <c r="P107" s="112"/>
      <c r="Q107" s="115"/>
      <c r="R107" s="118"/>
    </row>
    <row r="108" spans="1:18" s="46" customFormat="1" ht="9" customHeight="1">
      <c r="A108" s="242"/>
      <c r="B108" s="121"/>
      <c r="C108" s="121"/>
      <c r="D108" s="131"/>
      <c r="E108" s="106"/>
      <c r="F108" s="106"/>
      <c r="G108" s="71"/>
      <c r="H108" s="106"/>
      <c r="I108" s="273"/>
      <c r="J108" s="274" t="str">
        <f>UPPER(IF(OR(I109="a",I109="as"),E106,IF(OR(I109="b",I109="bs"),E110,)))</f>
        <v>ΔΗΜΗΤΡΟΠΟΥΛΟΣ</v>
      </c>
      <c r="K108" s="284"/>
      <c r="L108" s="112"/>
      <c r="M108" s="114"/>
      <c r="N108" s="112"/>
      <c r="O108" s="280"/>
      <c r="P108" s="112"/>
      <c r="Q108" s="115"/>
      <c r="R108" s="118"/>
    </row>
    <row r="109" spans="1:18" s="46" customFormat="1" ht="9" customHeight="1">
      <c r="A109" s="242"/>
      <c r="B109" s="121"/>
      <c r="C109" s="121"/>
      <c r="D109" s="131"/>
      <c r="E109" s="106"/>
      <c r="F109" s="106"/>
      <c r="G109" s="71"/>
      <c r="H109" s="124"/>
      <c r="I109" s="133" t="s">
        <v>365</v>
      </c>
      <c r="J109" s="276" t="str">
        <f>UPPER(IF(OR(I109="a",I109="as"),E107,IF(OR(I109="b",I109="bs"),E111,)))</f>
        <v>ΔΗΜΗΤΡΟΠΟΥΛΟΣ</v>
      </c>
      <c r="K109" s="272"/>
      <c r="L109" s="112"/>
      <c r="M109" s="114"/>
      <c r="N109" s="112"/>
      <c r="O109" s="280"/>
      <c r="P109" s="112"/>
      <c r="Q109" s="115"/>
      <c r="R109" s="118"/>
    </row>
    <row r="110" spans="1:18" s="46" customFormat="1" ht="9" customHeight="1">
      <c r="A110" s="268">
        <v>24</v>
      </c>
      <c r="B110" s="107"/>
      <c r="C110" s="107"/>
      <c r="D110" s="108"/>
      <c r="E110" s="360" t="s">
        <v>539</v>
      </c>
      <c r="F110" s="360" t="s">
        <v>254</v>
      </c>
      <c r="G110" s="364"/>
      <c r="H110" s="109"/>
      <c r="I110" s="279"/>
      <c r="J110" s="112" t="s">
        <v>827</v>
      </c>
      <c r="K110" s="114"/>
      <c r="L110" s="151"/>
      <c r="M110" s="275"/>
      <c r="N110" s="112"/>
      <c r="O110" s="280"/>
      <c r="P110" s="112"/>
      <c r="Q110" s="115"/>
      <c r="R110" s="118"/>
    </row>
    <row r="111" spans="1:18" s="46" customFormat="1" ht="9" customHeight="1">
      <c r="A111" s="242"/>
      <c r="B111" s="271"/>
      <c r="C111" s="271"/>
      <c r="D111" s="271"/>
      <c r="E111" s="360" t="s">
        <v>539</v>
      </c>
      <c r="F111" s="360" t="s">
        <v>266</v>
      </c>
      <c r="G111" s="364"/>
      <c r="H111" s="109"/>
      <c r="I111" s="272"/>
      <c r="J111" s="112"/>
      <c r="K111" s="114"/>
      <c r="L111" s="257"/>
      <c r="M111" s="281"/>
      <c r="N111" s="112"/>
      <c r="O111" s="280"/>
      <c r="P111" s="112"/>
      <c r="Q111" s="115"/>
      <c r="R111" s="118"/>
    </row>
    <row r="112" spans="1:18" s="46" customFormat="1" ht="9" customHeight="1">
      <c r="A112" s="242"/>
      <c r="B112" s="121"/>
      <c r="C112" s="121"/>
      <c r="D112" s="131"/>
      <c r="E112" s="106"/>
      <c r="F112" s="106"/>
      <c r="G112" s="71"/>
      <c r="H112" s="106"/>
      <c r="I112" s="282"/>
      <c r="J112" s="112"/>
      <c r="K112" s="114"/>
      <c r="L112" s="112"/>
      <c r="M112" s="114"/>
      <c r="N112" s="114"/>
      <c r="O112" s="273"/>
      <c r="P112" s="274" t="str">
        <f>UPPER(IF(OR(O113="a",O113="as"),N96,IF(OR(O113="b",O113="bs"),N128,)))</f>
        <v>ΣΚΑΡΛΑΤΙΔΗΣ</v>
      </c>
      <c r="Q112" s="286"/>
      <c r="R112" s="118"/>
    </row>
    <row r="113" spans="1:18" s="46" customFormat="1" ht="9" customHeight="1">
      <c r="A113" s="242"/>
      <c r="B113" s="121"/>
      <c r="C113" s="121"/>
      <c r="D113" s="131"/>
      <c r="E113" s="106"/>
      <c r="F113" s="106"/>
      <c r="G113" s="71"/>
      <c r="H113" s="106"/>
      <c r="I113" s="282"/>
      <c r="J113" s="112"/>
      <c r="K113" s="114"/>
      <c r="L113" s="112"/>
      <c r="M113" s="114"/>
      <c r="N113" s="124" t="s">
        <v>13</v>
      </c>
      <c r="O113" s="133" t="s">
        <v>824</v>
      </c>
      <c r="P113" s="276" t="str">
        <f>UPPER(IF(OR(O113="a",O113="as"),N97,IF(OR(O113="b",O113="bs"),N129,)))</f>
        <v>ΠΑΠΑΔΟΠΟΥΛΟΣ</v>
      </c>
      <c r="Q113" s="287"/>
      <c r="R113" s="118"/>
    </row>
    <row r="114" spans="1:18" s="46" customFormat="1" ht="9" customHeight="1">
      <c r="A114" s="268">
        <v>25</v>
      </c>
      <c r="B114" s="107"/>
      <c r="C114" s="107"/>
      <c r="D114" s="108"/>
      <c r="E114" s="360" t="s">
        <v>418</v>
      </c>
      <c r="F114" s="360" t="s">
        <v>252</v>
      </c>
      <c r="G114" s="269"/>
      <c r="H114" s="109"/>
      <c r="I114" s="270"/>
      <c r="J114" s="112"/>
      <c r="K114" s="114"/>
      <c r="L114" s="112"/>
      <c r="M114" s="114"/>
      <c r="N114" s="112"/>
      <c r="O114" s="280"/>
      <c r="P114" s="151" t="s">
        <v>879</v>
      </c>
      <c r="Q114" s="115"/>
      <c r="R114" s="118"/>
    </row>
    <row r="115" spans="1:18" s="46" customFormat="1" ht="9" customHeight="1">
      <c r="A115" s="242"/>
      <c r="B115" s="271"/>
      <c r="C115" s="271"/>
      <c r="D115" s="271"/>
      <c r="E115" s="360" t="s">
        <v>329</v>
      </c>
      <c r="F115" s="360" t="s">
        <v>330</v>
      </c>
      <c r="G115" s="269"/>
      <c r="H115" s="109"/>
      <c r="I115" s="272"/>
      <c r="J115" s="104">
        <f>IF(I115="a",E114,IF(I115="b",E116,""))</f>
      </c>
      <c r="K115" s="114"/>
      <c r="L115" s="112"/>
      <c r="M115" s="114"/>
      <c r="N115" s="112"/>
      <c r="O115" s="280"/>
      <c r="P115" s="257"/>
      <c r="Q115" s="288"/>
      <c r="R115" s="118"/>
    </row>
    <row r="116" spans="1:18" s="46" customFormat="1" ht="9" customHeight="1">
      <c r="A116" s="242"/>
      <c r="B116" s="121"/>
      <c r="C116" s="121"/>
      <c r="D116" s="131"/>
      <c r="E116" s="106"/>
      <c r="F116" s="106"/>
      <c r="G116" s="71"/>
      <c r="H116" s="106"/>
      <c r="I116" s="273"/>
      <c r="J116" s="274" t="str">
        <f>UPPER(IF(OR(I117="a",I117="as"),E114,IF(OR(I117="b",I117="bs"),E118,)))</f>
        <v>ΣΚΑΡΛΑΤΙΔΗΣ</v>
      </c>
      <c r="K116" s="275"/>
      <c r="L116" s="112"/>
      <c r="M116" s="114"/>
      <c r="N116" s="112"/>
      <c r="O116" s="280"/>
      <c r="P116" s="112"/>
      <c r="Q116" s="115"/>
      <c r="R116" s="118"/>
    </row>
    <row r="117" spans="1:18" s="46" customFormat="1" ht="9" customHeight="1">
      <c r="A117" s="242"/>
      <c r="B117" s="121"/>
      <c r="C117" s="121"/>
      <c r="D117" s="131"/>
      <c r="E117" s="106"/>
      <c r="F117" s="106"/>
      <c r="G117" s="71"/>
      <c r="H117" s="124"/>
      <c r="I117" s="133" t="s">
        <v>363</v>
      </c>
      <c r="J117" s="276" t="str">
        <f>UPPER(IF(OR(I117="a",I117="as"),E115,IF(OR(I117="b",I117="bs"),E119,)))</f>
        <v>ΠΑΠΑΔΟΠΟΥΛΟΣ</v>
      </c>
      <c r="K117" s="277"/>
      <c r="L117" s="112"/>
      <c r="M117" s="114"/>
      <c r="N117" s="112"/>
      <c r="O117" s="280"/>
      <c r="P117" s="112"/>
      <c r="Q117" s="115"/>
      <c r="R117" s="118"/>
    </row>
    <row r="118" spans="1:18" s="46" customFormat="1" ht="9" customHeight="1">
      <c r="A118" s="242">
        <v>26</v>
      </c>
      <c r="B118" s="107"/>
      <c r="C118" s="107"/>
      <c r="D118" s="108"/>
      <c r="E118" s="128" t="s">
        <v>305</v>
      </c>
      <c r="F118" s="128" t="s">
        <v>254</v>
      </c>
      <c r="G118" s="278"/>
      <c r="H118" s="128"/>
      <c r="I118" s="279"/>
      <c r="J118" s="112" t="s">
        <v>819</v>
      </c>
      <c r="K118" s="280"/>
      <c r="L118" s="151"/>
      <c r="M118" s="275"/>
      <c r="N118" s="112"/>
      <c r="O118" s="280"/>
      <c r="P118" s="112"/>
      <c r="Q118" s="115"/>
      <c r="R118" s="118"/>
    </row>
    <row r="119" spans="1:18" s="46" customFormat="1" ht="9" customHeight="1">
      <c r="A119" s="242"/>
      <c r="B119" s="271"/>
      <c r="C119" s="271"/>
      <c r="D119" s="271"/>
      <c r="E119" s="128" t="s">
        <v>273</v>
      </c>
      <c r="F119" s="128" t="s">
        <v>274</v>
      </c>
      <c r="G119" s="278"/>
      <c r="H119" s="128"/>
      <c r="I119" s="272"/>
      <c r="J119" s="112"/>
      <c r="K119" s="280"/>
      <c r="L119" s="257"/>
      <c r="M119" s="281"/>
      <c r="N119" s="112"/>
      <c r="O119" s="280"/>
      <c r="P119" s="112"/>
      <c r="Q119" s="115"/>
      <c r="R119" s="118"/>
    </row>
    <row r="120" spans="1:18" s="46" customFormat="1" ht="9" customHeight="1">
      <c r="A120" s="242"/>
      <c r="B120" s="121"/>
      <c r="C120" s="121"/>
      <c r="D120" s="131"/>
      <c r="E120" s="106"/>
      <c r="F120" s="106"/>
      <c r="G120" s="71"/>
      <c r="H120" s="106"/>
      <c r="I120" s="282"/>
      <c r="J120" s="112"/>
      <c r="K120" s="273"/>
      <c r="L120" s="274" t="str">
        <f>UPPER(IF(OR(K121="a",K121="as"),J116,IF(OR(K121="b",K121="bs"),J124,)))</f>
        <v>ΣΚΑΡΛΑΤΙΔΗΣ</v>
      </c>
      <c r="M120" s="114"/>
      <c r="N120" s="112"/>
      <c r="O120" s="280"/>
      <c r="P120" s="112"/>
      <c r="Q120" s="115"/>
      <c r="R120" s="118"/>
    </row>
    <row r="121" spans="1:18" s="46" customFormat="1" ht="9" customHeight="1">
      <c r="A121" s="242"/>
      <c r="B121" s="121"/>
      <c r="C121" s="121"/>
      <c r="D121" s="131"/>
      <c r="E121" s="106"/>
      <c r="F121" s="106"/>
      <c r="G121" s="71"/>
      <c r="H121" s="106"/>
      <c r="I121" s="282"/>
      <c r="J121" s="124" t="s">
        <v>13</v>
      </c>
      <c r="K121" s="133" t="s">
        <v>820</v>
      </c>
      <c r="L121" s="276" t="str">
        <f>UPPER(IF(OR(K121="a",K121="as"),J117,IF(OR(K121="b",K121="bs"),J125,)))</f>
        <v>ΠΑΠΑΔΟΠΟΥΛΟΣ</v>
      </c>
      <c r="M121" s="277"/>
      <c r="N121" s="112"/>
      <c r="O121" s="280"/>
      <c r="P121" s="112"/>
      <c r="Q121" s="115"/>
      <c r="R121" s="118"/>
    </row>
    <row r="122" spans="1:18" s="46" customFormat="1" ht="9" customHeight="1">
      <c r="A122" s="283">
        <v>27</v>
      </c>
      <c r="B122" s="107"/>
      <c r="C122" s="107"/>
      <c r="D122" s="108"/>
      <c r="E122" s="128" t="s">
        <v>251</v>
      </c>
      <c r="F122" s="128" t="s">
        <v>252</v>
      </c>
      <c r="G122" s="278"/>
      <c r="H122" s="128"/>
      <c r="I122" s="270"/>
      <c r="J122" s="112"/>
      <c r="K122" s="280"/>
      <c r="L122" s="112" t="s">
        <v>837</v>
      </c>
      <c r="M122" s="280"/>
      <c r="N122" s="151"/>
      <c r="O122" s="280"/>
      <c r="P122" s="112"/>
      <c r="Q122" s="115"/>
      <c r="R122" s="118"/>
    </row>
    <row r="123" spans="1:18" s="46" customFormat="1" ht="9" customHeight="1">
      <c r="A123" s="242"/>
      <c r="B123" s="271"/>
      <c r="C123" s="271"/>
      <c r="D123" s="271"/>
      <c r="E123" s="128" t="s">
        <v>737</v>
      </c>
      <c r="F123" s="128" t="s">
        <v>282</v>
      </c>
      <c r="G123" s="278"/>
      <c r="H123" s="128"/>
      <c r="I123" s="272"/>
      <c r="J123" s="104">
        <f>IF(I123="a",E122,IF(I123="b",E124,""))</f>
      </c>
      <c r="K123" s="280"/>
      <c r="L123" s="112"/>
      <c r="M123" s="280"/>
      <c r="N123" s="112"/>
      <c r="O123" s="280"/>
      <c r="P123" s="112"/>
      <c r="Q123" s="115"/>
      <c r="R123" s="118"/>
    </row>
    <row r="124" spans="1:18" s="46" customFormat="1" ht="9" customHeight="1">
      <c r="A124" s="242"/>
      <c r="B124" s="121"/>
      <c r="C124" s="121"/>
      <c r="D124" s="121"/>
      <c r="E124" s="106"/>
      <c r="F124" s="106"/>
      <c r="G124" s="71"/>
      <c r="H124" s="106"/>
      <c r="I124" s="273"/>
      <c r="J124" s="274" t="str">
        <f>UPPER(IF(OR(I125="a",I125="as"),E122,IF(OR(I125="b",I125="bs"),E126,)))</f>
        <v>ΧΑΡΙΣΗΣ</v>
      </c>
      <c r="K124" s="284"/>
      <c r="L124" s="112"/>
      <c r="M124" s="280"/>
      <c r="N124" s="112"/>
      <c r="O124" s="280"/>
      <c r="P124" s="112"/>
      <c r="Q124" s="115"/>
      <c r="R124" s="118"/>
    </row>
    <row r="125" spans="1:18" s="46" customFormat="1" ht="9" customHeight="1">
      <c r="A125" s="242"/>
      <c r="B125" s="121"/>
      <c r="C125" s="121"/>
      <c r="D125" s="121"/>
      <c r="E125" s="106"/>
      <c r="F125" s="106"/>
      <c r="G125" s="71"/>
      <c r="H125" s="124"/>
      <c r="I125" s="133" t="s">
        <v>363</v>
      </c>
      <c r="J125" s="276" t="str">
        <f>UPPER(IF(OR(I125="a",I125="as"),E123,IF(OR(I125="b",I125="bs"),E127,)))</f>
        <v>ΑΣΦΗΣ</v>
      </c>
      <c r="K125" s="272"/>
      <c r="L125" s="112"/>
      <c r="M125" s="280"/>
      <c r="N125" s="112"/>
      <c r="O125" s="280"/>
      <c r="P125" s="112"/>
      <c r="Q125" s="115"/>
      <c r="R125" s="118"/>
    </row>
    <row r="126" spans="1:18" s="46" customFormat="1" ht="9" customHeight="1">
      <c r="A126" s="242">
        <v>28</v>
      </c>
      <c r="B126" s="107"/>
      <c r="C126" s="107"/>
      <c r="D126" s="108"/>
      <c r="E126" s="360" t="s">
        <v>229</v>
      </c>
      <c r="F126" s="360" t="s">
        <v>515</v>
      </c>
      <c r="G126" s="364"/>
      <c r="H126" s="109"/>
      <c r="I126" s="279"/>
      <c r="J126" s="112" t="s">
        <v>914</v>
      </c>
      <c r="K126" s="114"/>
      <c r="L126" s="151"/>
      <c r="M126" s="284"/>
      <c r="N126" s="112"/>
      <c r="O126" s="280"/>
      <c r="P126" s="112"/>
      <c r="Q126" s="115"/>
      <c r="R126" s="118"/>
    </row>
    <row r="127" spans="1:18" s="46" customFormat="1" ht="9" customHeight="1">
      <c r="A127" s="242"/>
      <c r="B127" s="271"/>
      <c r="C127" s="271"/>
      <c r="D127" s="271"/>
      <c r="E127" s="360" t="s">
        <v>602</v>
      </c>
      <c r="F127" s="360" t="s">
        <v>498</v>
      </c>
      <c r="G127" s="364"/>
      <c r="H127" s="109"/>
      <c r="I127" s="272"/>
      <c r="J127" s="112"/>
      <c r="K127" s="114"/>
      <c r="L127" s="257"/>
      <c r="M127" s="285"/>
      <c r="N127" s="112"/>
      <c r="O127" s="280"/>
      <c r="P127" s="112"/>
      <c r="Q127" s="115"/>
      <c r="R127" s="118"/>
    </row>
    <row r="128" spans="1:18" s="46" customFormat="1" ht="9" customHeight="1">
      <c r="A128" s="242"/>
      <c r="B128" s="121"/>
      <c r="C128" s="121"/>
      <c r="D128" s="121"/>
      <c r="E128" s="106"/>
      <c r="F128" s="106"/>
      <c r="G128" s="71"/>
      <c r="H128" s="106"/>
      <c r="I128" s="282"/>
      <c r="J128" s="112"/>
      <c r="K128" s="114"/>
      <c r="L128" s="112"/>
      <c r="M128" s="273"/>
      <c r="N128" s="274" t="str">
        <f>UPPER(IF(OR(M129="a",M129="as"),L120,IF(OR(M129="b",M129="bs"),L136,)))</f>
        <v>ΣΚΑΡΛΑΤΙΔΗΣ</v>
      </c>
      <c r="O128" s="280"/>
      <c r="P128" s="112"/>
      <c r="Q128" s="115"/>
      <c r="R128" s="118"/>
    </row>
    <row r="129" spans="1:18" s="46" customFormat="1" ht="9" customHeight="1">
      <c r="A129" s="242"/>
      <c r="B129" s="121"/>
      <c r="C129" s="121"/>
      <c r="D129" s="121"/>
      <c r="E129" s="106"/>
      <c r="F129" s="106"/>
      <c r="G129" s="71"/>
      <c r="H129" s="106"/>
      <c r="I129" s="282"/>
      <c r="J129" s="112"/>
      <c r="K129" s="114"/>
      <c r="L129" s="124" t="s">
        <v>13</v>
      </c>
      <c r="M129" s="133" t="s">
        <v>363</v>
      </c>
      <c r="N129" s="276" t="str">
        <f>UPPER(IF(OR(M129="a",M129="as"),L121,IF(OR(M129="b",M129="bs"),L137,)))</f>
        <v>ΠΑΠΑΔΟΠΟΥΛΟΣ</v>
      </c>
      <c r="O129" s="272"/>
      <c r="P129" s="112"/>
      <c r="Q129" s="115"/>
      <c r="R129" s="118"/>
    </row>
    <row r="130" spans="1:18" s="46" customFormat="1" ht="9" customHeight="1">
      <c r="A130" s="283">
        <v>29</v>
      </c>
      <c r="B130" s="107"/>
      <c r="C130" s="107"/>
      <c r="D130" s="108"/>
      <c r="E130" s="128" t="s">
        <v>419</v>
      </c>
      <c r="F130" s="128" t="s">
        <v>351</v>
      </c>
      <c r="G130" s="278"/>
      <c r="H130" s="128"/>
      <c r="I130" s="270"/>
      <c r="J130" s="112"/>
      <c r="K130" s="114"/>
      <c r="L130" s="112"/>
      <c r="M130" s="280"/>
      <c r="N130" s="112" t="s">
        <v>827</v>
      </c>
      <c r="O130" s="114"/>
      <c r="P130" s="112"/>
      <c r="Q130" s="115"/>
      <c r="R130" s="118"/>
    </row>
    <row r="131" spans="1:18" s="46" customFormat="1" ht="9" customHeight="1">
      <c r="A131" s="242"/>
      <c r="B131" s="271"/>
      <c r="C131" s="271"/>
      <c r="D131" s="271"/>
      <c r="E131" s="128" t="s">
        <v>742</v>
      </c>
      <c r="F131" s="128" t="s">
        <v>430</v>
      </c>
      <c r="G131" s="278"/>
      <c r="H131" s="128"/>
      <c r="I131" s="272"/>
      <c r="J131" s="104">
        <f>IF(I131="a",E130,IF(I131="b",E132,""))</f>
      </c>
      <c r="K131" s="114"/>
      <c r="L131" s="112"/>
      <c r="M131" s="280"/>
      <c r="N131" s="112"/>
      <c r="O131" s="114"/>
      <c r="P131" s="112"/>
      <c r="Q131" s="115"/>
      <c r="R131" s="118"/>
    </row>
    <row r="132" spans="1:18" s="46" customFormat="1" ht="9" customHeight="1">
      <c r="A132" s="242"/>
      <c r="B132" s="121"/>
      <c r="C132" s="121"/>
      <c r="D132" s="131"/>
      <c r="E132" s="106"/>
      <c r="F132" s="106"/>
      <c r="G132" s="71"/>
      <c r="H132" s="106"/>
      <c r="I132" s="273"/>
      <c r="J132" s="274" t="str">
        <f>UPPER(IF(OR(I133="a",I133="as"),E130,IF(OR(I133="b",I133="bs"),E134,)))</f>
        <v>ΡΟΔΙΤΗΣ</v>
      </c>
      <c r="K132" s="275"/>
      <c r="L132" s="112"/>
      <c r="M132" s="280"/>
      <c r="N132" s="112"/>
      <c r="O132" s="114"/>
      <c r="P132" s="112"/>
      <c r="Q132" s="115"/>
      <c r="R132" s="118"/>
    </row>
    <row r="133" spans="1:18" s="46" customFormat="1" ht="9" customHeight="1">
      <c r="A133" s="242"/>
      <c r="B133" s="121"/>
      <c r="C133" s="121"/>
      <c r="D133" s="131"/>
      <c r="E133" s="106"/>
      <c r="F133" s="106"/>
      <c r="G133" s="71"/>
      <c r="H133" s="124"/>
      <c r="I133" s="133" t="s">
        <v>824</v>
      </c>
      <c r="J133" s="276" t="str">
        <f>UPPER(IF(OR(I133="a",I133="as"),E131,IF(OR(I133="b",I133="bs"),E135,)))</f>
        <v>ΑΝΤΩΝΙΟΥ</v>
      </c>
      <c r="K133" s="277"/>
      <c r="L133" s="112"/>
      <c r="M133" s="280"/>
      <c r="N133" s="112"/>
      <c r="O133" s="114"/>
      <c r="P133" s="112"/>
      <c r="Q133" s="115"/>
      <c r="R133" s="118"/>
    </row>
    <row r="134" spans="1:18" s="46" customFormat="1" ht="9" customHeight="1">
      <c r="A134" s="242">
        <v>30</v>
      </c>
      <c r="B134" s="107"/>
      <c r="C134" s="107"/>
      <c r="D134" s="108"/>
      <c r="E134" s="128" t="s">
        <v>356</v>
      </c>
      <c r="F134" s="128" t="s">
        <v>228</v>
      </c>
      <c r="G134" s="278"/>
      <c r="H134" s="128"/>
      <c r="I134" s="279"/>
      <c r="J134" s="112" t="s">
        <v>819</v>
      </c>
      <c r="K134" s="280"/>
      <c r="L134" s="151"/>
      <c r="M134" s="284"/>
      <c r="N134" s="112"/>
      <c r="O134" s="114"/>
      <c r="P134" s="112"/>
      <c r="Q134" s="115"/>
      <c r="R134" s="118"/>
    </row>
    <row r="135" spans="1:18" s="46" customFormat="1" ht="9" customHeight="1">
      <c r="A135" s="242"/>
      <c r="B135" s="271"/>
      <c r="C135" s="271"/>
      <c r="D135" s="271"/>
      <c r="E135" s="128" t="s">
        <v>421</v>
      </c>
      <c r="F135" s="128" t="s">
        <v>233</v>
      </c>
      <c r="G135" s="278"/>
      <c r="H135" s="128"/>
      <c r="I135" s="272"/>
      <c r="J135" s="112"/>
      <c r="K135" s="280"/>
      <c r="L135" s="257"/>
      <c r="M135" s="285"/>
      <c r="N135" s="112"/>
      <c r="O135" s="114"/>
      <c r="P135" s="112"/>
      <c r="Q135" s="115"/>
      <c r="R135" s="118"/>
    </row>
    <row r="136" spans="1:18" s="46" customFormat="1" ht="9" customHeight="1">
      <c r="A136" s="242"/>
      <c r="B136" s="121"/>
      <c r="C136" s="121"/>
      <c r="D136" s="131"/>
      <c r="E136" s="106"/>
      <c r="F136" s="106"/>
      <c r="G136" s="71"/>
      <c r="H136" s="106"/>
      <c r="I136" s="282"/>
      <c r="J136" s="112"/>
      <c r="K136" s="273"/>
      <c r="L136" s="274" t="str">
        <f>UPPER(IF(OR(K137="a",K137="as"),J132,IF(OR(K137="b",K137="bs"),J140,)))</f>
        <v>ΦΑΣΟΥΛΑΣ</v>
      </c>
      <c r="M136" s="280"/>
      <c r="N136" s="112"/>
      <c r="O136" s="114"/>
      <c r="P136" s="112"/>
      <c r="Q136" s="115"/>
      <c r="R136" s="118"/>
    </row>
    <row r="137" spans="1:18" s="46" customFormat="1" ht="9" customHeight="1">
      <c r="A137" s="242"/>
      <c r="B137" s="121"/>
      <c r="C137" s="121"/>
      <c r="D137" s="131"/>
      <c r="E137" s="106"/>
      <c r="F137" s="106"/>
      <c r="G137" s="71"/>
      <c r="H137" s="106"/>
      <c r="I137" s="282"/>
      <c r="J137" s="124" t="s">
        <v>13</v>
      </c>
      <c r="K137" s="133" t="s">
        <v>844</v>
      </c>
      <c r="L137" s="276" t="str">
        <f>UPPER(IF(OR(K137="a",K137="as"),J133,IF(OR(K137="b",K137="bs"),J141,)))</f>
        <v>ΚΥΒΕΡΝΗΤΗΣ</v>
      </c>
      <c r="M137" s="272"/>
      <c r="N137" s="112"/>
      <c r="O137" s="114"/>
      <c r="P137" s="112"/>
      <c r="Q137" s="115"/>
      <c r="R137" s="118"/>
    </row>
    <row r="138" spans="1:18" s="46" customFormat="1" ht="9" customHeight="1">
      <c r="A138" s="283">
        <v>31</v>
      </c>
      <c r="B138" s="107"/>
      <c r="C138" s="107"/>
      <c r="D138" s="108"/>
      <c r="E138" s="128" t="s">
        <v>550</v>
      </c>
      <c r="F138" s="128">
        <f>IF($D138="","",VLOOKUP($D138,#REF!,3))</f>
      </c>
      <c r="G138" s="278"/>
      <c r="H138" s="128"/>
      <c r="I138" s="270"/>
      <c r="J138" s="112"/>
      <c r="K138" s="280"/>
      <c r="L138" s="112" t="s">
        <v>819</v>
      </c>
      <c r="M138" s="114"/>
      <c r="N138" s="302" t="str">
        <f>N63</f>
        <v>Final</v>
      </c>
      <c r="O138" s="303"/>
      <c r="P138" s="302" t="str">
        <f>P63</f>
        <v>Winners</v>
      </c>
      <c r="Q138" s="303"/>
      <c r="R138" s="118"/>
    </row>
    <row r="139" spans="1:18" s="46" customFormat="1" ht="9" customHeight="1">
      <c r="A139" s="242"/>
      <c r="B139" s="271"/>
      <c r="C139" s="271"/>
      <c r="D139" s="271"/>
      <c r="E139" s="128">
        <f>UPPER(IF($D138="","",VLOOKUP($D138,#REF!,7)))</f>
      </c>
      <c r="F139" s="128">
        <f>IF($D138="","",VLOOKUP($D138,#REF!,8))</f>
      </c>
      <c r="G139" s="278"/>
      <c r="H139" s="128"/>
      <c r="I139" s="272"/>
      <c r="J139" s="104">
        <f>IF(I139="a",E138,IF(I139="b",E140,""))</f>
      </c>
      <c r="K139" s="280"/>
      <c r="L139" s="112"/>
      <c r="M139" s="114"/>
      <c r="N139" s="327" t="str">
        <f>N64</f>
        <v>ΜΕΓΡΕΜΗΣ</v>
      </c>
      <c r="O139" s="303"/>
      <c r="P139" s="306"/>
      <c r="Q139" s="303"/>
      <c r="R139" s="118"/>
    </row>
    <row r="140" spans="1:18" s="46" customFormat="1" ht="9" customHeight="1">
      <c r="A140" s="242"/>
      <c r="B140" s="121"/>
      <c r="C140" s="121"/>
      <c r="D140" s="121"/>
      <c r="E140" s="145"/>
      <c r="F140" s="145"/>
      <c r="G140" s="290"/>
      <c r="H140" s="145"/>
      <c r="I140" s="273"/>
      <c r="J140" s="274" t="str">
        <f>UPPER(IF(OR(I141="a",I141="as"),E138,IF(OR(I141="b",I141="bs"),E142,)))</f>
        <v>ΦΑΣΟΥΛΑΣ</v>
      </c>
      <c r="K140" s="284"/>
      <c r="L140" s="112"/>
      <c r="M140" s="114"/>
      <c r="N140" s="307" t="str">
        <f>N65</f>
        <v>ΜΕΓΡΕΜΗΣ</v>
      </c>
      <c r="O140" s="321"/>
      <c r="P140" s="306"/>
      <c r="Q140" s="303"/>
      <c r="R140" s="118"/>
    </row>
    <row r="141" spans="1:18" s="46" customFormat="1" ht="9" customHeight="1">
      <c r="A141" s="242"/>
      <c r="B141" s="121"/>
      <c r="C141" s="121"/>
      <c r="D141" s="121"/>
      <c r="E141" s="112"/>
      <c r="F141" s="112"/>
      <c r="G141" s="71"/>
      <c r="H141" s="124"/>
      <c r="I141" s="133" t="s">
        <v>366</v>
      </c>
      <c r="J141" s="276" t="str">
        <f>UPPER(IF(OR(I141="a",I141="as"),E139,IF(OR(I141="b",I141="bs"),E143,)))</f>
        <v>ΚΥΒΕΡΝΗΤΗΣ</v>
      </c>
      <c r="K141" s="272"/>
      <c r="L141" s="112"/>
      <c r="M141" s="114"/>
      <c r="N141" s="306"/>
      <c r="O141" s="322"/>
      <c r="P141" s="304" t="str">
        <f>P66</f>
        <v>ΜΕΓΡΕΜΗΣ</v>
      </c>
      <c r="Q141" s="303"/>
      <c r="R141" s="118"/>
    </row>
    <row r="142" spans="1:18" s="46" customFormat="1" ht="9" customHeight="1">
      <c r="A142" s="289">
        <v>32</v>
      </c>
      <c r="B142" s="107"/>
      <c r="C142" s="107"/>
      <c r="D142" s="108">
        <v>2</v>
      </c>
      <c r="E142" s="109" t="s">
        <v>370</v>
      </c>
      <c r="F142" s="109" t="s">
        <v>248</v>
      </c>
      <c r="G142" s="269"/>
      <c r="H142" s="109"/>
      <c r="I142" s="279"/>
      <c r="J142" s="112"/>
      <c r="K142" s="114"/>
      <c r="L142" s="151"/>
      <c r="M142" s="275"/>
      <c r="N142" s="306"/>
      <c r="O142" s="322"/>
      <c r="P142" s="307" t="str">
        <f>P67</f>
        <v>ΜΕΓΡΕΜΗΣ</v>
      </c>
      <c r="Q142" s="321"/>
      <c r="R142" s="118"/>
    </row>
    <row r="143" spans="1:18" s="46" customFormat="1" ht="9" customHeight="1">
      <c r="A143" s="242"/>
      <c r="B143" s="271"/>
      <c r="C143" s="271"/>
      <c r="D143" s="271"/>
      <c r="E143" s="109" t="s">
        <v>312</v>
      </c>
      <c r="F143" s="109" t="s">
        <v>254</v>
      </c>
      <c r="G143" s="269"/>
      <c r="H143" s="109"/>
      <c r="I143" s="272"/>
      <c r="J143" s="112"/>
      <c r="K143" s="114"/>
      <c r="L143" s="257"/>
      <c r="M143" s="281"/>
      <c r="N143" s="327" t="str">
        <f>N68</f>
        <v>ΣΚΑΡΛΑΤΙΔΗΣ</v>
      </c>
      <c r="O143" s="322"/>
      <c r="P143" s="306" t="str">
        <f>P68</f>
        <v>w.o.</v>
      </c>
      <c r="Q143" s="303"/>
      <c r="R143" s="118"/>
    </row>
    <row r="144" spans="1:18" s="46" customFormat="1" ht="9" customHeight="1">
      <c r="A144" s="291"/>
      <c r="B144" s="292"/>
      <c r="C144" s="292"/>
      <c r="D144" s="293"/>
      <c r="E144" s="149"/>
      <c r="F144" s="149"/>
      <c r="G144" s="101"/>
      <c r="H144" s="149"/>
      <c r="I144" s="294"/>
      <c r="J144" s="116"/>
      <c r="K144" s="117"/>
      <c r="L144" s="116"/>
      <c r="M144" s="117"/>
      <c r="N144" s="307" t="str">
        <f>N69</f>
        <v>ΠΑΠΑΔΟΠΟΥΛΟΣ</v>
      </c>
      <c r="O144" s="323"/>
      <c r="P144" s="324"/>
      <c r="Q144" s="325"/>
      <c r="R144" s="118"/>
    </row>
    <row r="145" spans="1:18" s="2" customFormat="1" ht="6" customHeight="1">
      <c r="A145" s="291"/>
      <c r="B145" s="292"/>
      <c r="C145" s="292"/>
      <c r="D145" s="293"/>
      <c r="E145" s="149"/>
      <c r="F145" s="149"/>
      <c r="G145" s="295"/>
      <c r="H145" s="149"/>
      <c r="I145" s="294"/>
      <c r="J145" s="116"/>
      <c r="K145" s="117"/>
      <c r="L145" s="156"/>
      <c r="M145" s="157"/>
      <c r="N145" s="315"/>
      <c r="O145" s="316"/>
      <c r="P145" s="315"/>
      <c r="Q145" s="316"/>
      <c r="R145" s="158"/>
    </row>
    <row r="146" spans="1:17" s="17" customFormat="1" ht="10.5" customHeight="1">
      <c r="A146" s="159" t="s">
        <v>26</v>
      </c>
      <c r="B146" s="160"/>
      <c r="C146" s="161"/>
      <c r="D146" s="162" t="s">
        <v>27</v>
      </c>
      <c r="E146" s="163" t="s">
        <v>195</v>
      </c>
      <c r="F146" s="163"/>
      <c r="G146" s="163"/>
      <c r="H146" s="255"/>
      <c r="I146" s="163" t="s">
        <v>27</v>
      </c>
      <c r="J146" s="163" t="s">
        <v>29</v>
      </c>
      <c r="K146" s="166"/>
      <c r="L146" s="163" t="s">
        <v>30</v>
      </c>
      <c r="M146" s="167"/>
      <c r="N146" s="168" t="s">
        <v>31</v>
      </c>
      <c r="O146" s="168"/>
      <c r="P146" s="169">
        <f>P71</f>
        <v>0</v>
      </c>
      <c r="Q146" s="170"/>
    </row>
    <row r="147" spans="1:17" s="17" customFormat="1" ht="9" customHeight="1">
      <c r="A147" s="172" t="s">
        <v>32</v>
      </c>
      <c r="B147" s="171"/>
      <c r="C147" s="173">
        <f>C72</f>
        <v>0</v>
      </c>
      <c r="D147" s="174">
        <v>1</v>
      </c>
      <c r="E147" s="65" t="str">
        <f aca="true" t="shared" si="0" ref="E147:G154">E72</f>
        <v>ΚΟΝΤΟΥΖΟΓΛΟΥ</v>
      </c>
      <c r="F147" s="63">
        <f t="shared" si="0"/>
        <v>5</v>
      </c>
      <c r="G147" s="63">
        <f t="shared" si="0"/>
        <v>0</v>
      </c>
      <c r="H147" s="296"/>
      <c r="I147" s="297" t="s">
        <v>33</v>
      </c>
      <c r="J147" s="171">
        <f aca="true" t="shared" si="1" ref="J147:J154">J72</f>
        <v>0</v>
      </c>
      <c r="K147" s="177"/>
      <c r="L147" s="171">
        <f aca="true" t="shared" si="2" ref="L147:L154">L72</f>
        <v>0</v>
      </c>
      <c r="M147" s="178"/>
      <c r="N147" s="179" t="s">
        <v>196</v>
      </c>
      <c r="O147" s="180"/>
      <c r="P147" s="180"/>
      <c r="Q147" s="181"/>
    </row>
    <row r="148" spans="1:17" s="17" customFormat="1" ht="9" customHeight="1">
      <c r="A148" s="172" t="s">
        <v>35</v>
      </c>
      <c r="B148" s="171"/>
      <c r="C148" s="173">
        <f>C73</f>
        <v>0</v>
      </c>
      <c r="D148" s="174"/>
      <c r="E148" s="65" t="str">
        <f t="shared" si="0"/>
        <v>ΛΑΣΚΑΡΗΣ</v>
      </c>
      <c r="F148" s="63">
        <f t="shared" si="0"/>
        <v>0</v>
      </c>
      <c r="G148" s="63">
        <f t="shared" si="0"/>
        <v>0</v>
      </c>
      <c r="H148" s="296"/>
      <c r="I148" s="297"/>
      <c r="J148" s="171">
        <f t="shared" si="1"/>
        <v>0</v>
      </c>
      <c r="K148" s="177"/>
      <c r="L148" s="171">
        <f t="shared" si="2"/>
        <v>0</v>
      </c>
      <c r="M148" s="178"/>
      <c r="N148" s="184">
        <f>N73</f>
        <v>0</v>
      </c>
      <c r="O148" s="183"/>
      <c r="P148" s="184"/>
      <c r="Q148" s="185"/>
    </row>
    <row r="149" spans="1:17" s="17" customFormat="1" ht="9" customHeight="1">
      <c r="A149" s="186" t="s">
        <v>37</v>
      </c>
      <c r="B149" s="184"/>
      <c r="C149" s="187">
        <f>C74</f>
        <v>0</v>
      </c>
      <c r="D149" s="174">
        <v>2</v>
      </c>
      <c r="E149" s="65" t="str">
        <f t="shared" si="0"/>
        <v>ΦΑΣΟΥΛΑΣ</v>
      </c>
      <c r="F149" s="63">
        <f t="shared" si="0"/>
        <v>6</v>
      </c>
      <c r="G149" s="63">
        <f t="shared" si="0"/>
        <v>0</v>
      </c>
      <c r="H149" s="296"/>
      <c r="I149" s="297" t="s">
        <v>36</v>
      </c>
      <c r="J149" s="171">
        <f t="shared" si="1"/>
        <v>0</v>
      </c>
      <c r="K149" s="177"/>
      <c r="L149" s="171">
        <f t="shared" si="2"/>
        <v>0</v>
      </c>
      <c r="M149" s="178"/>
      <c r="N149" s="179" t="s">
        <v>39</v>
      </c>
      <c r="O149" s="180"/>
      <c r="P149" s="180"/>
      <c r="Q149" s="181"/>
    </row>
    <row r="150" spans="1:17" s="17" customFormat="1" ht="9" customHeight="1">
      <c r="A150" s="188"/>
      <c r="B150" s="93"/>
      <c r="C150" s="189"/>
      <c r="D150" s="174"/>
      <c r="E150" s="65" t="str">
        <f t="shared" si="0"/>
        <v>ΚΥΒΕΡΝΗΣ ΧΡ</v>
      </c>
      <c r="F150" s="63">
        <f t="shared" si="0"/>
        <v>0</v>
      </c>
      <c r="G150" s="63">
        <f t="shared" si="0"/>
        <v>0</v>
      </c>
      <c r="H150" s="296"/>
      <c r="I150" s="297"/>
      <c r="J150" s="171">
        <f t="shared" si="1"/>
        <v>0</v>
      </c>
      <c r="K150" s="177"/>
      <c r="L150" s="171">
        <f t="shared" si="2"/>
        <v>0</v>
      </c>
      <c r="M150" s="178"/>
      <c r="N150" s="171"/>
      <c r="O150" s="177"/>
      <c r="P150" s="171"/>
      <c r="Q150" s="178"/>
    </row>
    <row r="151" spans="1:17" s="17" customFormat="1" ht="9" customHeight="1">
      <c r="A151" s="190" t="s">
        <v>41</v>
      </c>
      <c r="B151" s="191"/>
      <c r="C151" s="192"/>
      <c r="D151" s="174">
        <v>3</v>
      </c>
      <c r="E151" s="65" t="s">
        <v>730</v>
      </c>
      <c r="F151" s="63">
        <f t="shared" si="0"/>
        <v>7</v>
      </c>
      <c r="G151" s="63">
        <f t="shared" si="0"/>
        <v>0</v>
      </c>
      <c r="H151" s="296"/>
      <c r="I151" s="297" t="s">
        <v>38</v>
      </c>
      <c r="J151" s="171">
        <f t="shared" si="1"/>
        <v>0</v>
      </c>
      <c r="K151" s="177"/>
      <c r="L151" s="171">
        <f t="shared" si="2"/>
        <v>0</v>
      </c>
      <c r="M151" s="178"/>
      <c r="N151" s="184">
        <f>N76</f>
        <v>0</v>
      </c>
      <c r="O151" s="183"/>
      <c r="P151" s="184"/>
      <c r="Q151" s="185"/>
    </row>
    <row r="152" spans="1:17" s="17" customFormat="1" ht="9" customHeight="1">
      <c r="A152" s="172" t="s">
        <v>32</v>
      </c>
      <c r="B152" s="171"/>
      <c r="C152" s="173">
        <f>C77</f>
        <v>0</v>
      </c>
      <c r="D152" s="174"/>
      <c r="E152" s="65" t="s">
        <v>732</v>
      </c>
      <c r="F152" s="63" t="s">
        <v>731</v>
      </c>
      <c r="G152" s="63">
        <f t="shared" si="0"/>
        <v>0</v>
      </c>
      <c r="H152" s="296"/>
      <c r="I152" s="297"/>
      <c r="J152" s="171">
        <f t="shared" si="1"/>
        <v>0</v>
      </c>
      <c r="K152" s="177"/>
      <c r="L152" s="171">
        <f t="shared" si="2"/>
        <v>0</v>
      </c>
      <c r="M152" s="178"/>
      <c r="N152" s="179" t="s">
        <v>15</v>
      </c>
      <c r="O152" s="180"/>
      <c r="P152" s="180"/>
      <c r="Q152" s="181"/>
    </row>
    <row r="153" spans="1:17" s="17" customFormat="1" ht="9" customHeight="1">
      <c r="A153" s="172" t="s">
        <v>44</v>
      </c>
      <c r="B153" s="171"/>
      <c r="C153" s="173">
        <f>C78</f>
        <v>0</v>
      </c>
      <c r="D153" s="174">
        <v>4</v>
      </c>
      <c r="E153" s="65">
        <f t="shared" si="0"/>
        <v>0</v>
      </c>
      <c r="F153" s="63">
        <f t="shared" si="0"/>
        <v>8</v>
      </c>
      <c r="G153" s="63">
        <f t="shared" si="0"/>
        <v>0</v>
      </c>
      <c r="H153" s="296"/>
      <c r="I153" s="297" t="s">
        <v>40</v>
      </c>
      <c r="J153" s="171">
        <f t="shared" si="1"/>
        <v>0</v>
      </c>
      <c r="K153" s="177"/>
      <c r="L153" s="171">
        <f t="shared" si="2"/>
        <v>0</v>
      </c>
      <c r="M153" s="178"/>
      <c r="N153" s="171"/>
      <c r="O153" s="177"/>
      <c r="P153" s="171"/>
      <c r="Q153" s="178"/>
    </row>
    <row r="154" spans="1:17" s="17" customFormat="1" ht="9" customHeight="1">
      <c r="A154" s="186" t="s">
        <v>46</v>
      </c>
      <c r="B154" s="184"/>
      <c r="C154" s="187">
        <f>C79</f>
        <v>0</v>
      </c>
      <c r="D154" s="195"/>
      <c r="E154" s="196">
        <f t="shared" si="0"/>
        <v>0</v>
      </c>
      <c r="F154" s="298">
        <f t="shared" si="0"/>
        <v>0</v>
      </c>
      <c r="G154" s="298">
        <f t="shared" si="0"/>
        <v>0</v>
      </c>
      <c r="H154" s="299"/>
      <c r="I154" s="300"/>
      <c r="J154" s="184">
        <f t="shared" si="1"/>
        <v>0</v>
      </c>
      <c r="K154" s="183"/>
      <c r="L154" s="184">
        <f t="shared" si="2"/>
        <v>0</v>
      </c>
      <c r="M154" s="185"/>
      <c r="N154" s="184" t="str">
        <f>N79</f>
        <v>ΤΑΜΠΟΣΗ ΤΕΡΕΖΑ</v>
      </c>
      <c r="O154" s="183"/>
      <c r="P154" s="184"/>
      <c r="Q154" s="185"/>
    </row>
  </sheetData>
  <sheetProtection/>
  <mergeCells count="1">
    <mergeCell ref="A4:C4"/>
  </mergeCells>
  <conditionalFormatting sqref="B7 B11 B15 B19 B23 B27 B31 B35 B39 B43 B47 B51 B55 B59 B63 B67 B82 B86 B90 B94 B98 B102 B106 B110 B114 B118 B122 B126 B130 B134 B138 B142">
    <cfRule type="cellIs" priority="1" dxfId="10" operator="equal" stopIfTrue="1">
      <formula>"DA"</formula>
    </cfRule>
  </conditionalFormatting>
  <conditionalFormatting sqref="H10 H58 H42 H50 H34 H26 H18 H66 J30 L22 N38 J62 J46 L54 J14 H85 H133 H117 H125 H109 H101 H93 H141 J105 L97 N113 J137 J121 L129 J89 N67">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L88 L104 L120 L136 N96 N128 P112 J84 J92 J100 J108 J116 J124 J132 J140">
    <cfRule type="expression" priority="5" dxfId="3" stopIfTrue="1">
      <formula>I10="as"</formula>
    </cfRule>
    <cfRule type="expression" priority="6" dxfId="3" stopIfTrue="1">
      <formula>I10="bs"</formula>
    </cfRule>
  </conditionalFormatting>
  <conditionalFormatting sqref="L14 L30 L46 L62 N22 N54 P38 J10 J18 J26 J34 J42 J50 J58 J66 L89 L105 L121 L137 N97 N129 P113 J85 J93 J101 J109 J117 J125 J133 J141">
    <cfRule type="expression" priority="7" dxfId="3" stopIfTrue="1">
      <formula>I10="as"</formula>
    </cfRule>
    <cfRule type="expression" priority="8" dxfId="3" stopIfTrue="1">
      <formula>I10="bs"</formula>
    </cfRule>
  </conditionalFormatting>
  <conditionalFormatting sqref="I10 I18 I26 I34 I42 I50 I58 I66 K62 K46 K30 K14 M22 M54 O38 I85 I93 I101 I109 I117 I125 I133 I141 K137 K121 K105 K89 M97 M129 O113 O67">
    <cfRule type="expression" priority="9" dxfId="2" stopIfTrue="1">
      <formula>$N$1="CU"</formula>
    </cfRule>
  </conditionalFormatting>
  <conditionalFormatting sqref="E7 E11 E15 E19 E23 E27 E31 E35 E39 E43 E47 E51 E59 E63 E67 E82 E86 E90 E94 E98 E102 E106 E110 E114 E118 E122 E126 E130 E134 E138 E142 E55">
    <cfRule type="cellIs" priority="10" dxfId="1" operator="equal" stopIfTrue="1">
      <formula>"Bye"</formula>
    </cfRule>
  </conditionalFormatting>
  <conditionalFormatting sqref="D7 D11 D15 D19 D23 D27 D31 D35 D39 D43 D47 D51 D55 D59 D63 D67 D82 D86 D90 D94 D98 D102 D106 D110 D114 D118 D122 D126 D130 D134 D138 D142">
    <cfRule type="cellIs" priority="11" dxfId="0" operator="lessThan" stopIfTrue="1">
      <formula>9</formula>
    </cfRule>
  </conditionalFormatting>
  <conditionalFormatting sqref="N65">
    <cfRule type="expression" priority="12" dxfId="3" stopIfTrue="1">
      <formula>O38="as"</formula>
    </cfRule>
    <cfRule type="expression" priority="13" dxfId="3" stopIfTrue="1">
      <formula>O38="bs"</formula>
    </cfRule>
  </conditionalFormatting>
  <conditionalFormatting sqref="N69">
    <cfRule type="expression" priority="14" dxfId="3" stopIfTrue="1">
      <formula>O113="as"</formula>
    </cfRule>
    <cfRule type="expression" priority="15" dxfId="3" stopIfTrue="1">
      <formula>O113="bs"</formula>
    </cfRule>
  </conditionalFormatting>
  <conditionalFormatting sqref="N64">
    <cfRule type="expression" priority="16" dxfId="3" stopIfTrue="1">
      <formula>O38="as"</formula>
    </cfRule>
    <cfRule type="expression" priority="17" dxfId="3" stopIfTrue="1">
      <formula>O38="bs"</formula>
    </cfRule>
  </conditionalFormatting>
  <conditionalFormatting sqref="N68">
    <cfRule type="expression" priority="18" dxfId="3" stopIfTrue="1">
      <formula>O113="as"</formula>
    </cfRule>
    <cfRule type="expression" priority="19" dxfId="3" stopIfTrue="1">
      <formula>O113="bs"</formula>
    </cfRule>
  </conditionalFormatting>
  <conditionalFormatting sqref="P67">
    <cfRule type="expression" priority="20" dxfId="3" stopIfTrue="1">
      <formula>O67="as"</formula>
    </cfRule>
    <cfRule type="expression" priority="21" dxfId="3" stopIfTrue="1">
      <formula>O67="bs"</formula>
    </cfRule>
  </conditionalFormatting>
  <conditionalFormatting sqref="P66">
    <cfRule type="expression" priority="22" dxfId="3" stopIfTrue="1">
      <formula>O67="as"</formula>
    </cfRule>
    <cfRule type="expression" priority="23" dxfId="3" stopIfTrue="1">
      <formula>O67="bs"</formula>
    </cfRule>
  </conditionalFormatting>
  <conditionalFormatting sqref="P142">
    <cfRule type="expression" priority="24" dxfId="3" stopIfTrue="1">
      <formula>O67="as"</formula>
    </cfRule>
    <cfRule type="expression" priority="25" dxfId="3" stopIfTrue="1">
      <formula>O67="bs"</formula>
    </cfRule>
  </conditionalFormatting>
  <conditionalFormatting sqref="N140">
    <cfRule type="expression" priority="26" dxfId="3" stopIfTrue="1">
      <formula>O38="as"</formula>
    </cfRule>
    <cfRule type="expression" priority="27" dxfId="3" stopIfTrue="1">
      <formula>O38="bs"</formula>
    </cfRule>
  </conditionalFormatting>
  <conditionalFormatting sqref="N144">
    <cfRule type="expression" priority="28" dxfId="3" stopIfTrue="1">
      <formula>O113="as"</formula>
    </cfRule>
    <cfRule type="expression" priority="29" dxfId="3" stopIfTrue="1">
      <formula>O113="bs"</formula>
    </cfRule>
  </conditionalFormatting>
  <conditionalFormatting sqref="N139">
    <cfRule type="expression" priority="30" dxfId="3" stopIfTrue="1">
      <formula>O38="as"</formula>
    </cfRule>
    <cfRule type="expression" priority="31" dxfId="3" stopIfTrue="1">
      <formula>O38="bs"</formula>
    </cfRule>
  </conditionalFormatting>
  <conditionalFormatting sqref="N143">
    <cfRule type="expression" priority="32" dxfId="3" stopIfTrue="1">
      <formula>O113="as"</formula>
    </cfRule>
    <cfRule type="expression" priority="33" dxfId="3" stopIfTrue="1">
      <formula>O113="bs"</formula>
    </cfRule>
  </conditionalFormatting>
  <conditionalFormatting sqref="P141">
    <cfRule type="expression" priority="34" dxfId="3" stopIfTrue="1">
      <formula>O67="as"</formula>
    </cfRule>
    <cfRule type="expression" priority="35" dxfId="3"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3"/>
  <rowBreaks count="1" manualBreakCount="1">
    <brk id="79" max="255" man="1"/>
  </rowBreaks>
  <legacyDrawing r:id="rId2"/>
</worksheet>
</file>

<file path=xl/worksheets/sheet11.xml><?xml version="1.0" encoding="utf-8"?>
<worksheet xmlns="http://schemas.openxmlformats.org/spreadsheetml/2006/main" xmlns:r="http://schemas.openxmlformats.org/officeDocument/2006/relationships">
  <sheetPr codeName="Sheet36"/>
  <dimension ref="A1:T154"/>
  <sheetViews>
    <sheetView showGridLines="0" showZeros="0" zoomScalePageLayoutView="0" workbookViewId="0" topLeftCell="A1">
      <selection activeCell="P69" sqref="P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384"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9" max="19" width="8.7109375" style="0" customWidth="1"/>
    <col min="20" max="20" width="8.8515625" style="0" hidden="1" customWidth="1"/>
    <col min="21" max="21" width="5.7109375" style="0" customWidth="1"/>
  </cols>
  <sheetData>
    <row r="1" spans="1:17" s="79" customFormat="1" ht="21.75" customHeight="1">
      <c r="A1" s="66" t="str">
        <f>'Week SetUp'!$A$6</f>
        <v>FILOTHEI TENNIS OPEN 2011</v>
      </c>
      <c r="B1" s="81"/>
      <c r="F1" s="371"/>
      <c r="I1" s="80"/>
      <c r="J1" s="258" t="s">
        <v>221</v>
      </c>
      <c r="K1" s="258"/>
      <c r="L1" s="259"/>
      <c r="M1" s="80"/>
      <c r="N1" s="80"/>
      <c r="O1" s="80"/>
      <c r="Q1" s="80"/>
    </row>
    <row r="2" spans="1:17" s="73" customFormat="1" ht="12.75">
      <c r="A2" s="68">
        <f>'Week SetUp'!$A$8</f>
        <v>0</v>
      </c>
      <c r="B2" s="68"/>
      <c r="C2" s="68"/>
      <c r="D2" s="68"/>
      <c r="E2" s="68"/>
      <c r="F2" s="372"/>
      <c r="I2" s="78"/>
      <c r="J2" s="258" t="s">
        <v>220</v>
      </c>
      <c r="K2" s="258"/>
      <c r="L2" s="258"/>
      <c r="M2" s="78"/>
      <c r="O2" s="78"/>
      <c r="Q2" s="78"/>
    </row>
    <row r="3" spans="1:17" s="18" customFormat="1" ht="10.5" customHeight="1">
      <c r="A3" s="55" t="s">
        <v>11</v>
      </c>
      <c r="B3" s="55"/>
      <c r="C3" s="55"/>
      <c r="D3" s="55"/>
      <c r="E3" s="55"/>
      <c r="F3" s="373" t="s">
        <v>5</v>
      </c>
      <c r="G3" s="55"/>
      <c r="H3" s="55"/>
      <c r="I3" s="260"/>
      <c r="J3" s="56" t="s">
        <v>6</v>
      </c>
      <c r="K3" s="87"/>
      <c r="L3" s="61" t="s">
        <v>14</v>
      </c>
      <c r="M3" s="260"/>
      <c r="N3" s="55"/>
      <c r="O3" s="260"/>
      <c r="P3" s="55"/>
      <c r="Q3" s="261" t="s">
        <v>7</v>
      </c>
    </row>
    <row r="4" spans="1:17" s="36" customFormat="1" ht="11.25" customHeight="1" thickBot="1">
      <c r="A4" s="387" t="str">
        <f>'Week SetUp'!$A$10</f>
        <v>9-25/9/2011</v>
      </c>
      <c r="B4" s="387"/>
      <c r="C4" s="387"/>
      <c r="D4" s="88"/>
      <c r="E4" s="88"/>
      <c r="F4" s="89" t="str">
        <f>'Week SetUp'!$C$10</f>
        <v>Α.Ο.Α.ΦΙΛΟΘΕΗΣ</v>
      </c>
      <c r="G4" s="262"/>
      <c r="H4" s="88"/>
      <c r="I4" s="263"/>
      <c r="J4" s="91">
        <f>'Week SetUp'!$D$10</f>
        <v>0</v>
      </c>
      <c r="K4" s="90"/>
      <c r="L4" s="72">
        <f>'Week SetUp'!$A$12</f>
        <v>0</v>
      </c>
      <c r="M4" s="263"/>
      <c r="N4" s="88"/>
      <c r="O4" s="263"/>
      <c r="P4" s="88"/>
      <c r="Q4" s="62" t="str">
        <f>'Week SetUp'!$E$10</f>
        <v>ΤΑΜΠΟΣΗ ΤΕΡΕΖΑ</v>
      </c>
    </row>
    <row r="5" spans="1:17" s="18" customFormat="1" ht="11.25">
      <c r="A5" s="264"/>
      <c r="B5" s="58" t="s">
        <v>17</v>
      </c>
      <c r="C5" s="58" t="str">
        <f>IF(OR(F2="Week 3",F2="Masters"),"CP","Rank")</f>
        <v>Rank</v>
      </c>
      <c r="D5" s="58" t="s">
        <v>19</v>
      </c>
      <c r="E5" s="59" t="s">
        <v>20</v>
      </c>
      <c r="F5" s="374" t="s">
        <v>12</v>
      </c>
      <c r="G5" s="59"/>
      <c r="H5" s="59" t="s">
        <v>21</v>
      </c>
      <c r="I5" s="59"/>
      <c r="J5" s="58" t="s">
        <v>22</v>
      </c>
      <c r="K5" s="265"/>
      <c r="L5" s="58" t="s">
        <v>49</v>
      </c>
      <c r="M5" s="265"/>
      <c r="N5" s="58" t="s">
        <v>23</v>
      </c>
      <c r="O5" s="265"/>
      <c r="P5" s="58" t="s">
        <v>197</v>
      </c>
      <c r="Q5" s="266"/>
    </row>
    <row r="6" spans="1:17" s="18" customFormat="1" ht="3.75" customHeight="1" thickBot="1">
      <c r="A6" s="267"/>
      <c r="B6" s="69"/>
      <c r="C6" s="69"/>
      <c r="D6" s="69"/>
      <c r="E6" s="21"/>
      <c r="F6" s="375"/>
      <c r="G6" s="71"/>
      <c r="H6" s="21"/>
      <c r="I6" s="76"/>
      <c r="J6" s="69"/>
      <c r="K6" s="76"/>
      <c r="L6" s="69"/>
      <c r="M6" s="76"/>
      <c r="N6" s="69"/>
      <c r="O6" s="76"/>
      <c r="P6" s="69"/>
      <c r="Q6" s="86"/>
    </row>
    <row r="7" spans="1:20" s="46" customFormat="1" ht="10.5" customHeight="1">
      <c r="A7" s="268">
        <v>1</v>
      </c>
      <c r="B7" s="107"/>
      <c r="C7" s="107"/>
      <c r="D7" s="108">
        <v>1</v>
      </c>
      <c r="E7" s="109" t="s">
        <v>368</v>
      </c>
      <c r="F7" s="376" t="s">
        <v>369</v>
      </c>
      <c r="G7" s="269"/>
      <c r="H7" s="109"/>
      <c r="I7" s="270"/>
      <c r="J7" s="112"/>
      <c r="K7" s="114"/>
      <c r="L7" s="112"/>
      <c r="M7" s="114"/>
      <c r="N7" s="112"/>
      <c r="O7" s="114"/>
      <c r="P7" s="112"/>
      <c r="Q7" s="236" t="s">
        <v>192</v>
      </c>
      <c r="R7" s="118"/>
      <c r="T7" s="119" t="e">
        <f>#REF!</f>
        <v>#REF!</v>
      </c>
    </row>
    <row r="8" spans="1:20" s="46" customFormat="1" ht="9" customHeight="1">
      <c r="A8" s="242"/>
      <c r="B8" s="271"/>
      <c r="C8" s="271"/>
      <c r="D8" s="271"/>
      <c r="E8" s="109" t="s">
        <v>371</v>
      </c>
      <c r="F8" s="376" t="s">
        <v>372</v>
      </c>
      <c r="G8" s="269"/>
      <c r="H8" s="109"/>
      <c r="I8" s="272"/>
      <c r="J8" s="104">
        <f>IF(I8="a",E7,IF(I8="b",E9,""))</f>
      </c>
      <c r="K8" s="114"/>
      <c r="L8" s="112"/>
      <c r="M8" s="114"/>
      <c r="N8" s="112"/>
      <c r="O8" s="114"/>
      <c r="P8" s="112"/>
      <c r="Q8" s="115"/>
      <c r="R8" s="118"/>
      <c r="T8" s="127" t="e">
        <f>#REF!</f>
        <v>#REF!</v>
      </c>
    </row>
    <row r="9" spans="1:20" s="46" customFormat="1" ht="9" customHeight="1">
      <c r="A9" s="242"/>
      <c r="B9" s="121"/>
      <c r="C9" s="121"/>
      <c r="D9" s="121"/>
      <c r="E9" s="106"/>
      <c r="F9" s="377"/>
      <c r="G9" s="71"/>
      <c r="H9" s="106"/>
      <c r="I9" s="273"/>
      <c r="J9" s="274" t="str">
        <f>UPPER(IF(OR(I10="a",I10="as"),E7,IF(OR(I10="b",I10="bs"),E11,)))</f>
        <v>ΚΟΥΤΣΟΓΙΩΡΓΟΣ</v>
      </c>
      <c r="K9" s="275"/>
      <c r="L9" s="112"/>
      <c r="M9" s="114"/>
      <c r="N9" s="112"/>
      <c r="O9" s="114"/>
      <c r="P9" s="112"/>
      <c r="Q9" s="115"/>
      <c r="R9" s="118"/>
      <c r="T9" s="127" t="e">
        <f>#REF!</f>
        <v>#REF!</v>
      </c>
    </row>
    <row r="10" spans="1:20" s="46" customFormat="1" ht="9" customHeight="1">
      <c r="A10" s="242"/>
      <c r="B10" s="121"/>
      <c r="C10" s="121"/>
      <c r="D10" s="121"/>
      <c r="E10" s="106"/>
      <c r="F10" s="377"/>
      <c r="G10" s="71"/>
      <c r="H10" s="124"/>
      <c r="I10" s="133" t="s">
        <v>364</v>
      </c>
      <c r="J10" s="276" t="str">
        <f>UPPER(IF(OR(I10="a",I10="as"),E8,IF(OR(I10="b",I10="bs"),E12,)))</f>
        <v>ΖΗΤΡΙΔΗΣ</v>
      </c>
      <c r="K10" s="277"/>
      <c r="L10" s="112"/>
      <c r="M10" s="114"/>
      <c r="N10" s="112"/>
      <c r="O10" s="114"/>
      <c r="P10" s="112"/>
      <c r="Q10" s="115"/>
      <c r="R10" s="118"/>
      <c r="T10" s="127" t="e">
        <f>#REF!</f>
        <v>#REF!</v>
      </c>
    </row>
    <row r="11" spans="1:20" s="46" customFormat="1" ht="9" customHeight="1">
      <c r="A11" s="242">
        <v>2</v>
      </c>
      <c r="B11" s="107"/>
      <c r="C11" s="107"/>
      <c r="D11" s="108"/>
      <c r="E11" s="128" t="s">
        <v>226</v>
      </c>
      <c r="F11" s="370">
        <f>IF($D11="","",VLOOKUP($D11,#REF!,3))</f>
      </c>
      <c r="G11" s="278"/>
      <c r="H11" s="128"/>
      <c r="I11" s="279"/>
      <c r="J11" s="112"/>
      <c r="K11" s="280"/>
      <c r="L11" s="151"/>
      <c r="M11" s="275"/>
      <c r="N11" s="112"/>
      <c r="O11" s="114"/>
      <c r="P11" s="112"/>
      <c r="Q11" s="115"/>
      <c r="R11" s="118"/>
      <c r="T11" s="127" t="e">
        <f>#REF!</f>
        <v>#REF!</v>
      </c>
    </row>
    <row r="12" spans="1:20" s="46" customFormat="1" ht="9" customHeight="1">
      <c r="A12" s="242"/>
      <c r="B12" s="271"/>
      <c r="C12" s="271"/>
      <c r="D12" s="271"/>
      <c r="E12" s="128">
        <f>UPPER(IF($D11="","",VLOOKUP($D11,#REF!,7)))</f>
      </c>
      <c r="F12" s="370">
        <f>IF($D11="","",VLOOKUP($D11,#REF!,8))</f>
      </c>
      <c r="G12" s="278"/>
      <c r="H12" s="128"/>
      <c r="I12" s="272"/>
      <c r="J12" s="112"/>
      <c r="K12" s="280"/>
      <c r="L12" s="257"/>
      <c r="M12" s="281"/>
      <c r="N12" s="112"/>
      <c r="O12" s="114"/>
      <c r="P12" s="112"/>
      <c r="Q12" s="115"/>
      <c r="R12" s="118"/>
      <c r="T12" s="127" t="e">
        <f>#REF!</f>
        <v>#REF!</v>
      </c>
    </row>
    <row r="13" spans="1:20" s="46" customFormat="1" ht="9" customHeight="1">
      <c r="A13" s="242"/>
      <c r="B13" s="121"/>
      <c r="C13" s="121"/>
      <c r="D13" s="131"/>
      <c r="E13" s="106"/>
      <c r="F13" s="377"/>
      <c r="G13" s="71"/>
      <c r="H13" s="106"/>
      <c r="I13" s="282"/>
      <c r="J13" s="112"/>
      <c r="K13" s="273"/>
      <c r="L13" s="274" t="str">
        <f>UPPER(IF(OR(K14="a",K14="as"),J9,IF(OR(K14="b",K14="bs"),J17,)))</f>
        <v>ΚΟΥΤΣΟΓΙΩΡΓΟΣ</v>
      </c>
      <c r="M13" s="114"/>
      <c r="N13" s="112"/>
      <c r="O13" s="114"/>
      <c r="P13" s="112"/>
      <c r="Q13" s="115"/>
      <c r="R13" s="118"/>
      <c r="T13" s="127" t="e">
        <f>#REF!</f>
        <v>#REF!</v>
      </c>
    </row>
    <row r="14" spans="1:20" s="46" customFormat="1" ht="9" customHeight="1">
      <c r="A14" s="242"/>
      <c r="B14" s="121"/>
      <c r="C14" s="121"/>
      <c r="D14" s="131"/>
      <c r="E14" s="106"/>
      <c r="F14" s="377"/>
      <c r="G14" s="71"/>
      <c r="H14" s="106"/>
      <c r="I14" s="282"/>
      <c r="J14" s="124" t="s">
        <v>13</v>
      </c>
      <c r="K14" s="133" t="s">
        <v>364</v>
      </c>
      <c r="L14" s="276" t="str">
        <f>UPPER(IF(OR(K14="a",K14="as"),J10,IF(OR(K14="b",K14="bs"),J18,)))</f>
        <v>ΖΗΤΡΙΔΗΣ</v>
      </c>
      <c r="M14" s="277"/>
      <c r="N14" s="112"/>
      <c r="O14" s="114"/>
      <c r="P14" s="112"/>
      <c r="Q14" s="115"/>
      <c r="R14" s="118"/>
      <c r="T14" s="127" t="e">
        <f>#REF!</f>
        <v>#REF!</v>
      </c>
    </row>
    <row r="15" spans="1:20" s="46" customFormat="1" ht="9" customHeight="1">
      <c r="A15" s="283">
        <v>3</v>
      </c>
      <c r="B15" s="107"/>
      <c r="C15" s="107"/>
      <c r="D15" s="108"/>
      <c r="E15" s="128" t="s">
        <v>749</v>
      </c>
      <c r="F15" s="370" t="s">
        <v>750</v>
      </c>
      <c r="G15" s="278"/>
      <c r="H15" s="128"/>
      <c r="I15" s="270"/>
      <c r="J15" s="112"/>
      <c r="K15" s="280"/>
      <c r="L15" s="112" t="s">
        <v>838</v>
      </c>
      <c r="M15" s="280"/>
      <c r="N15" s="151"/>
      <c r="O15" s="114"/>
      <c r="P15" s="112"/>
      <c r="Q15" s="115"/>
      <c r="R15" s="118"/>
      <c r="T15" s="127" t="e">
        <f>#REF!</f>
        <v>#REF!</v>
      </c>
    </row>
    <row r="16" spans="1:20" s="46" customFormat="1" ht="9" customHeight="1" thickBot="1">
      <c r="A16" s="242"/>
      <c r="B16" s="271"/>
      <c r="C16" s="271"/>
      <c r="D16" s="271"/>
      <c r="E16" s="128" t="s">
        <v>751</v>
      </c>
      <c r="F16" s="370" t="s">
        <v>274</v>
      </c>
      <c r="G16" s="278"/>
      <c r="H16" s="128"/>
      <c r="I16" s="272"/>
      <c r="J16" s="104">
        <f>IF(I16="a",E15,IF(I16="b",E17,""))</f>
      </c>
      <c r="K16" s="280"/>
      <c r="L16" s="112"/>
      <c r="M16" s="280"/>
      <c r="N16" s="112"/>
      <c r="O16" s="114"/>
      <c r="P16" s="112"/>
      <c r="Q16" s="115"/>
      <c r="R16" s="118"/>
      <c r="T16" s="142" t="e">
        <f>#REF!</f>
        <v>#REF!</v>
      </c>
    </row>
    <row r="17" spans="1:18" s="46" customFormat="1" ht="9" customHeight="1">
      <c r="A17" s="242"/>
      <c r="B17" s="121"/>
      <c r="C17" s="121"/>
      <c r="D17" s="131"/>
      <c r="E17" s="106"/>
      <c r="F17" s="377"/>
      <c r="G17" s="71"/>
      <c r="H17" s="106"/>
      <c r="I17" s="273"/>
      <c r="J17" s="274" t="str">
        <f>UPPER(IF(OR(I18="a",I18="as"),E15,IF(OR(I18="b",I18="bs"),E19,)))</f>
        <v>ΜΑΡΜΑΡΑΣ</v>
      </c>
      <c r="K17" s="284"/>
      <c r="L17" s="112"/>
      <c r="M17" s="280"/>
      <c r="N17" s="112"/>
      <c r="O17" s="114"/>
      <c r="P17" s="112"/>
      <c r="Q17" s="115"/>
      <c r="R17" s="118"/>
    </row>
    <row r="18" spans="1:18" s="46" customFormat="1" ht="9" customHeight="1">
      <c r="A18" s="242"/>
      <c r="B18" s="121"/>
      <c r="C18" s="121"/>
      <c r="D18" s="131"/>
      <c r="E18" s="106"/>
      <c r="F18" s="377"/>
      <c r="G18" s="71"/>
      <c r="H18" s="124"/>
      <c r="I18" s="133" t="s">
        <v>365</v>
      </c>
      <c r="J18" s="276" t="str">
        <f>UPPER(IF(OR(I18="a",I18="as"),E16,IF(OR(I18="b",I18="bs"),E20,)))</f>
        <v>ΜΑΡΜΑΡΑΣ</v>
      </c>
      <c r="K18" s="272"/>
      <c r="L18" s="112"/>
      <c r="M18" s="280"/>
      <c r="N18" s="112"/>
      <c r="O18" s="114"/>
      <c r="P18" s="112"/>
      <c r="Q18" s="115"/>
      <c r="R18" s="118"/>
    </row>
    <row r="19" spans="1:18" s="46" customFormat="1" ht="9" customHeight="1">
      <c r="A19" s="242">
        <v>4</v>
      </c>
      <c r="B19" s="107"/>
      <c r="C19" s="107"/>
      <c r="D19" s="108"/>
      <c r="E19" s="370" t="s">
        <v>389</v>
      </c>
      <c r="F19" s="370" t="s">
        <v>335</v>
      </c>
      <c r="G19" s="370"/>
      <c r="H19" s="128"/>
      <c r="I19" s="279"/>
      <c r="J19" s="112" t="s">
        <v>879</v>
      </c>
      <c r="K19" s="114"/>
      <c r="L19" s="151"/>
      <c r="M19" s="284"/>
      <c r="N19" s="112"/>
      <c r="O19" s="114"/>
      <c r="P19" s="112"/>
      <c r="Q19" s="115"/>
      <c r="R19" s="118"/>
    </row>
    <row r="20" spans="1:18" s="46" customFormat="1" ht="9" customHeight="1">
      <c r="A20" s="242"/>
      <c r="B20" s="271"/>
      <c r="C20" s="271"/>
      <c r="D20" s="271"/>
      <c r="E20" s="370" t="s">
        <v>389</v>
      </c>
      <c r="F20" s="370" t="s">
        <v>425</v>
      </c>
      <c r="G20" s="370"/>
      <c r="H20" s="128"/>
      <c r="I20" s="272"/>
      <c r="J20" s="112"/>
      <c r="K20" s="114"/>
      <c r="L20" s="257"/>
      <c r="M20" s="285"/>
      <c r="N20" s="112"/>
      <c r="O20" s="114"/>
      <c r="P20" s="112"/>
      <c r="Q20" s="115"/>
      <c r="R20" s="118"/>
    </row>
    <row r="21" spans="1:18" s="46" customFormat="1" ht="9" customHeight="1">
      <c r="A21" s="242"/>
      <c r="B21" s="121"/>
      <c r="C21" s="121"/>
      <c r="D21" s="121"/>
      <c r="E21" s="106"/>
      <c r="F21" s="377"/>
      <c r="G21" s="71"/>
      <c r="H21" s="106"/>
      <c r="I21" s="282"/>
      <c r="J21" s="112"/>
      <c r="K21" s="114"/>
      <c r="L21" s="112"/>
      <c r="M21" s="273"/>
      <c r="N21" s="274" t="str">
        <f>UPPER(IF(OR(M22="a",M22="as"),L13,IF(OR(M22="b",M22="bs"),L29,)))</f>
        <v>ΚΟΥΤΣΟΓΙΩΡΓΟΣ</v>
      </c>
      <c r="O21" s="114"/>
      <c r="P21" s="112"/>
      <c r="Q21" s="115"/>
      <c r="R21" s="118"/>
    </row>
    <row r="22" spans="1:18" s="46" customFormat="1" ht="9" customHeight="1">
      <c r="A22" s="242"/>
      <c r="B22" s="121"/>
      <c r="C22" s="121"/>
      <c r="D22" s="121"/>
      <c r="E22" s="106"/>
      <c r="F22" s="377"/>
      <c r="G22" s="71"/>
      <c r="H22" s="106"/>
      <c r="I22" s="282"/>
      <c r="J22" s="112"/>
      <c r="K22" s="114"/>
      <c r="L22" s="124" t="s">
        <v>13</v>
      </c>
      <c r="M22" s="133" t="s">
        <v>821</v>
      </c>
      <c r="N22" s="276" t="str">
        <f>UPPER(IF(OR(M22="a",M22="as"),L14,IF(OR(M22="b",M22="bs"),L30,)))</f>
        <v>ΖΗΤΡΙΔΗΣ</v>
      </c>
      <c r="O22" s="277"/>
      <c r="P22" s="112"/>
      <c r="Q22" s="115"/>
      <c r="R22" s="118"/>
    </row>
    <row r="23" spans="1:18" s="46" customFormat="1" ht="9" customHeight="1">
      <c r="A23" s="242">
        <v>5</v>
      </c>
      <c r="B23" s="107"/>
      <c r="C23" s="107"/>
      <c r="D23" s="108"/>
      <c r="E23" s="360" t="s">
        <v>447</v>
      </c>
      <c r="F23" s="370" t="s">
        <v>231</v>
      </c>
      <c r="G23" s="278"/>
      <c r="H23" s="128"/>
      <c r="I23" s="270"/>
      <c r="J23" s="112"/>
      <c r="K23" s="114"/>
      <c r="L23" s="112"/>
      <c r="M23" s="280"/>
      <c r="N23" s="112" t="s">
        <v>879</v>
      </c>
      <c r="O23" s="280"/>
      <c r="P23" s="112"/>
      <c r="Q23" s="115"/>
      <c r="R23" s="118"/>
    </row>
    <row r="24" spans="1:18" s="46" customFormat="1" ht="9" customHeight="1">
      <c r="A24" s="242"/>
      <c r="B24" s="271"/>
      <c r="C24" s="271"/>
      <c r="D24" s="271"/>
      <c r="E24" s="360" t="s">
        <v>461</v>
      </c>
      <c r="F24" s="370" t="s">
        <v>307</v>
      </c>
      <c r="G24" s="269"/>
      <c r="H24" s="109"/>
      <c r="I24" s="272"/>
      <c r="J24" s="104">
        <f>IF(I24="a",E23,IF(I24="b",E25,""))</f>
      </c>
      <c r="K24" s="114"/>
      <c r="L24" s="112"/>
      <c r="M24" s="280"/>
      <c r="N24" s="112"/>
      <c r="O24" s="280"/>
      <c r="P24" s="112"/>
      <c r="Q24" s="115"/>
      <c r="R24" s="118"/>
    </row>
    <row r="25" spans="1:18" s="46" customFormat="1" ht="9" customHeight="1">
      <c r="A25" s="242"/>
      <c r="B25" s="121"/>
      <c r="C25" s="121"/>
      <c r="D25" s="121"/>
      <c r="E25" s="106"/>
      <c r="F25" s="377"/>
      <c r="G25" s="71"/>
      <c r="H25" s="106"/>
      <c r="I25" s="273"/>
      <c r="J25" s="274" t="str">
        <f>UPPER(IF(OR(I26="a",I26="as"),E23,IF(OR(I26="b",I26="bs"),E27,)))</f>
        <v>ΠΑΤΡΩΝΗΣ</v>
      </c>
      <c r="K25" s="275"/>
      <c r="L25" s="112"/>
      <c r="M25" s="280"/>
      <c r="N25" s="112"/>
      <c r="O25" s="280"/>
      <c r="P25" s="112"/>
      <c r="Q25" s="115"/>
      <c r="R25" s="118"/>
    </row>
    <row r="26" spans="1:18" s="46" customFormat="1" ht="9" customHeight="1">
      <c r="A26" s="242"/>
      <c r="B26" s="121"/>
      <c r="C26" s="121"/>
      <c r="D26" s="121"/>
      <c r="E26" s="106"/>
      <c r="F26" s="377"/>
      <c r="G26" s="71"/>
      <c r="H26" s="124"/>
      <c r="I26" s="133" t="s">
        <v>365</v>
      </c>
      <c r="J26" s="276" t="str">
        <f>UPPER(IF(OR(I26="a",I26="as"),E24,IF(OR(I26="b",I26="bs"),E28,)))</f>
        <v>ΔΑΜΠΑΣΗΣ</v>
      </c>
      <c r="K26" s="277"/>
      <c r="L26" s="112"/>
      <c r="M26" s="280"/>
      <c r="N26" s="112"/>
      <c r="O26" s="280"/>
      <c r="P26" s="112"/>
      <c r="Q26" s="115"/>
      <c r="R26" s="118"/>
    </row>
    <row r="27" spans="1:18" s="46" customFormat="1" ht="9" customHeight="1">
      <c r="A27" s="242">
        <v>6</v>
      </c>
      <c r="B27" s="107"/>
      <c r="C27" s="107"/>
      <c r="D27" s="108"/>
      <c r="E27" s="128" t="s">
        <v>436</v>
      </c>
      <c r="F27" s="370" t="s">
        <v>437</v>
      </c>
      <c r="G27" s="278"/>
      <c r="H27" s="128"/>
      <c r="I27" s="279"/>
      <c r="J27" s="112" t="s">
        <v>838</v>
      </c>
      <c r="K27" s="280"/>
      <c r="L27" s="151"/>
      <c r="M27" s="284"/>
      <c r="N27" s="112"/>
      <c r="O27" s="280"/>
      <c r="P27" s="112"/>
      <c r="Q27" s="115"/>
      <c r="R27" s="118"/>
    </row>
    <row r="28" spans="1:18" s="46" customFormat="1" ht="9" customHeight="1">
      <c r="A28" s="242"/>
      <c r="B28" s="271"/>
      <c r="C28" s="271"/>
      <c r="D28" s="271"/>
      <c r="E28" s="128" t="s">
        <v>567</v>
      </c>
      <c r="F28" s="370" t="s">
        <v>314</v>
      </c>
      <c r="G28" s="278"/>
      <c r="H28" s="128"/>
      <c r="I28" s="272"/>
      <c r="J28" s="112"/>
      <c r="K28" s="280"/>
      <c r="L28" s="257"/>
      <c r="M28" s="285"/>
      <c r="N28" s="112"/>
      <c r="O28" s="280"/>
      <c r="P28" s="112"/>
      <c r="Q28" s="115"/>
      <c r="R28" s="118"/>
    </row>
    <row r="29" spans="1:18" s="46" customFormat="1" ht="9" customHeight="1">
      <c r="A29" s="242"/>
      <c r="B29" s="121"/>
      <c r="C29" s="121"/>
      <c r="D29" s="131"/>
      <c r="E29" s="106"/>
      <c r="F29" s="377"/>
      <c r="G29" s="71"/>
      <c r="H29" s="106"/>
      <c r="I29" s="282"/>
      <c r="J29" s="112"/>
      <c r="K29" s="273"/>
      <c r="L29" s="274" t="str">
        <f>UPPER(IF(OR(K30="a",K30="as"),J25,IF(OR(K30="b",K30="bs"),J33,)))</f>
        <v>ΤΖΑΝΕΤΟΣ</v>
      </c>
      <c r="M29" s="280"/>
      <c r="N29" s="112"/>
      <c r="O29" s="280"/>
      <c r="P29" s="112"/>
      <c r="Q29" s="115"/>
      <c r="R29" s="118"/>
    </row>
    <row r="30" spans="1:18" s="46" customFormat="1" ht="9" customHeight="1">
      <c r="A30" s="242"/>
      <c r="B30" s="121"/>
      <c r="C30" s="121"/>
      <c r="D30" s="131"/>
      <c r="E30" s="106"/>
      <c r="F30" s="377"/>
      <c r="G30" s="71"/>
      <c r="H30" s="106"/>
      <c r="I30" s="282"/>
      <c r="J30" s="124" t="s">
        <v>13</v>
      </c>
      <c r="K30" s="133" t="s">
        <v>365</v>
      </c>
      <c r="L30" s="276" t="str">
        <f>UPPER(IF(OR(K30="a",K30="as"),J26,IF(OR(K30="b",K30="bs"),J34,)))</f>
        <v>ΣΙΓΑΛΑΣ</v>
      </c>
      <c r="M30" s="272"/>
      <c r="N30" s="112"/>
      <c r="O30" s="280"/>
      <c r="P30" s="112"/>
      <c r="Q30" s="115"/>
      <c r="R30" s="118"/>
    </row>
    <row r="31" spans="1:18" s="46" customFormat="1" ht="9" customHeight="1">
      <c r="A31" s="283">
        <v>7</v>
      </c>
      <c r="B31" s="107"/>
      <c r="C31" s="107"/>
      <c r="D31" s="108"/>
      <c r="E31" s="128" t="s">
        <v>301</v>
      </c>
      <c r="F31" s="370" t="s">
        <v>302</v>
      </c>
      <c r="G31" s="278"/>
      <c r="H31" s="128"/>
      <c r="I31" s="270"/>
      <c r="J31" s="112"/>
      <c r="K31" s="280"/>
      <c r="L31" s="112" t="s">
        <v>827</v>
      </c>
      <c r="M31" s="114"/>
      <c r="N31" s="151"/>
      <c r="O31" s="280"/>
      <c r="P31" s="112"/>
      <c r="Q31" s="115"/>
      <c r="R31" s="118"/>
    </row>
    <row r="32" spans="1:18" s="46" customFormat="1" ht="9" customHeight="1">
      <c r="A32" s="242"/>
      <c r="B32" s="271"/>
      <c r="C32" s="271"/>
      <c r="D32" s="271"/>
      <c r="E32" s="128" t="s">
        <v>752</v>
      </c>
      <c r="F32" s="370" t="s">
        <v>231</v>
      </c>
      <c r="G32" s="278"/>
      <c r="H32" s="128"/>
      <c r="I32" s="272"/>
      <c r="J32" s="104">
        <f>IF(I32="a",E31,IF(I32="b",E33,""))</f>
      </c>
      <c r="K32" s="280"/>
      <c r="L32" s="112"/>
      <c r="M32" s="114"/>
      <c r="N32" s="112"/>
      <c r="O32" s="280"/>
      <c r="P32" s="112"/>
      <c r="Q32" s="115"/>
      <c r="R32" s="118"/>
    </row>
    <row r="33" spans="1:18" s="46" customFormat="1" ht="9" customHeight="1">
      <c r="A33" s="242"/>
      <c r="B33" s="121"/>
      <c r="C33" s="121"/>
      <c r="D33" s="131"/>
      <c r="E33" s="106"/>
      <c r="F33" s="377"/>
      <c r="G33" s="71"/>
      <c r="H33" s="106"/>
      <c r="I33" s="273"/>
      <c r="J33" s="274" t="str">
        <f>UPPER(IF(OR(I34="a",I34="as"),E31,IF(OR(I34="b",I34="bs"),E35,)))</f>
        <v>ΤΖΑΝΕΤΟΣ</v>
      </c>
      <c r="K33" s="284"/>
      <c r="L33" s="112"/>
      <c r="M33" s="114"/>
      <c r="N33" s="112"/>
      <c r="O33" s="280"/>
      <c r="P33" s="112"/>
      <c r="Q33" s="115"/>
      <c r="R33" s="118"/>
    </row>
    <row r="34" spans="1:18" s="46" customFormat="1" ht="9" customHeight="1">
      <c r="A34" s="242"/>
      <c r="B34" s="121"/>
      <c r="C34" s="121"/>
      <c r="D34" s="131"/>
      <c r="E34" s="106"/>
      <c r="F34" s="377"/>
      <c r="G34" s="71"/>
      <c r="H34" s="124"/>
      <c r="I34" s="133" t="s">
        <v>365</v>
      </c>
      <c r="J34" s="276" t="str">
        <f>UPPER(IF(OR(I34="a",I34="as"),E32,IF(OR(I34="b",I34="bs"),E36,)))</f>
        <v>ΣΙΓΑΛΑΣ</v>
      </c>
      <c r="K34" s="272"/>
      <c r="L34" s="112"/>
      <c r="M34" s="114"/>
      <c r="N34" s="112"/>
      <c r="O34" s="280"/>
      <c r="P34" s="112"/>
      <c r="Q34" s="115"/>
      <c r="R34" s="118"/>
    </row>
    <row r="35" spans="1:18" s="46" customFormat="1" ht="9" customHeight="1">
      <c r="A35" s="268">
        <v>8</v>
      </c>
      <c r="B35" s="107"/>
      <c r="C35" s="107"/>
      <c r="D35" s="108"/>
      <c r="E35" s="360" t="s">
        <v>298</v>
      </c>
      <c r="F35" s="370" t="s">
        <v>243</v>
      </c>
      <c r="G35" s="364"/>
      <c r="H35" s="109"/>
      <c r="I35" s="279"/>
      <c r="J35" s="112" t="s">
        <v>819</v>
      </c>
      <c r="K35" s="114"/>
      <c r="L35" s="151"/>
      <c r="M35" s="275"/>
      <c r="N35" s="112"/>
      <c r="O35" s="280"/>
      <c r="P35" s="112"/>
      <c r="Q35" s="115"/>
      <c r="R35" s="118"/>
    </row>
    <row r="36" spans="1:18" s="46" customFormat="1" ht="9" customHeight="1">
      <c r="A36" s="242"/>
      <c r="B36" s="271"/>
      <c r="C36" s="271"/>
      <c r="D36" s="271"/>
      <c r="E36" s="360" t="s">
        <v>360</v>
      </c>
      <c r="F36" s="370" t="s">
        <v>369</v>
      </c>
      <c r="G36" s="364"/>
      <c r="H36" s="109"/>
      <c r="I36" s="272"/>
      <c r="J36" s="112"/>
      <c r="K36" s="114"/>
      <c r="L36" s="257"/>
      <c r="M36" s="281"/>
      <c r="N36" s="112"/>
      <c r="O36" s="280"/>
      <c r="P36" s="112"/>
      <c r="Q36" s="115"/>
      <c r="R36" s="118"/>
    </row>
    <row r="37" spans="1:18" s="46" customFormat="1" ht="9" customHeight="1">
      <c r="A37" s="242"/>
      <c r="B37" s="121"/>
      <c r="C37" s="121"/>
      <c r="D37" s="131"/>
      <c r="E37" s="366"/>
      <c r="F37" s="377"/>
      <c r="G37" s="367"/>
      <c r="H37" s="106"/>
      <c r="I37" s="282"/>
      <c r="J37" s="112"/>
      <c r="K37" s="114"/>
      <c r="L37" s="112"/>
      <c r="M37" s="114"/>
      <c r="N37" s="114"/>
      <c r="O37" s="273"/>
      <c r="P37" s="274" t="str">
        <f>UPPER(IF(OR(O38="a",O38="as"),N21,IF(OR(O38="b",O38="bs"),N53,)))</f>
        <v>ΚΟΥΤΣΟΓΙΩΡΓΟΣ</v>
      </c>
      <c r="Q37" s="286"/>
      <c r="R37" s="118"/>
    </row>
    <row r="38" spans="1:18" s="46" customFormat="1" ht="9" customHeight="1">
      <c r="A38" s="242"/>
      <c r="B38" s="121"/>
      <c r="C38" s="121"/>
      <c r="D38" s="131"/>
      <c r="E38" s="366"/>
      <c r="F38" s="377"/>
      <c r="G38" s="367"/>
      <c r="H38" s="106"/>
      <c r="I38" s="282"/>
      <c r="J38" s="112"/>
      <c r="K38" s="114"/>
      <c r="L38" s="112"/>
      <c r="M38" s="114"/>
      <c r="N38" s="124" t="s">
        <v>13</v>
      </c>
      <c r="O38" s="133" t="s">
        <v>364</v>
      </c>
      <c r="P38" s="276" t="str">
        <f>UPPER(IF(OR(O38="a",O38="as"),N22,IF(OR(O38="b",O38="bs"),N54,)))</f>
        <v>ΖΗΤΡΙΔΗΣ</v>
      </c>
      <c r="Q38" s="287"/>
      <c r="R38" s="118"/>
    </row>
    <row r="39" spans="1:18" s="46" customFormat="1" ht="9" customHeight="1">
      <c r="A39" s="268">
        <v>9</v>
      </c>
      <c r="B39" s="107"/>
      <c r="C39" s="107"/>
      <c r="D39" s="108"/>
      <c r="E39" s="360" t="s">
        <v>747</v>
      </c>
      <c r="F39" s="370" t="s">
        <v>248</v>
      </c>
      <c r="G39" s="364"/>
      <c r="H39" s="109"/>
      <c r="I39" s="270"/>
      <c r="J39" s="112"/>
      <c r="K39" s="114"/>
      <c r="L39" s="112"/>
      <c r="M39" s="114"/>
      <c r="N39" s="112"/>
      <c r="O39" s="280"/>
      <c r="P39" s="151" t="s">
        <v>861</v>
      </c>
      <c r="Q39" s="115"/>
      <c r="R39" s="118"/>
    </row>
    <row r="40" spans="1:18" s="46" customFormat="1" ht="9" customHeight="1">
      <c r="A40" s="242"/>
      <c r="B40" s="271"/>
      <c r="C40" s="271"/>
      <c r="D40" s="271"/>
      <c r="E40" s="360" t="s">
        <v>748</v>
      </c>
      <c r="F40" s="370" t="s">
        <v>307</v>
      </c>
      <c r="G40" s="364"/>
      <c r="H40" s="109"/>
      <c r="I40" s="272"/>
      <c r="J40" s="104">
        <f>IF(I40="a",E39,IF(I40="b",E41,""))</f>
      </c>
      <c r="K40" s="114"/>
      <c r="L40" s="112"/>
      <c r="M40" s="114"/>
      <c r="N40" s="112"/>
      <c r="O40" s="280"/>
      <c r="P40" s="257"/>
      <c r="Q40" s="288"/>
      <c r="R40" s="118"/>
    </row>
    <row r="41" spans="1:18" s="46" customFormat="1" ht="9" customHeight="1">
      <c r="A41" s="242"/>
      <c r="B41" s="121"/>
      <c r="C41" s="121"/>
      <c r="D41" s="131"/>
      <c r="E41" s="106"/>
      <c r="F41" s="377"/>
      <c r="G41" s="71"/>
      <c r="H41" s="106"/>
      <c r="I41" s="273"/>
      <c r="J41" s="274" t="str">
        <f>UPPER(IF(OR(I42="a",I42="as"),E39,IF(OR(I42="b",I42="bs"),E43,)))</f>
        <v>ΜΠΟΥΡΛΑΚΟΣ</v>
      </c>
      <c r="K41" s="275"/>
      <c r="L41" s="112"/>
      <c r="M41" s="114"/>
      <c r="N41" s="112"/>
      <c r="O41" s="280"/>
      <c r="P41" s="112"/>
      <c r="Q41" s="115"/>
      <c r="R41" s="118"/>
    </row>
    <row r="42" spans="1:18" s="46" customFormat="1" ht="9" customHeight="1">
      <c r="A42" s="242"/>
      <c r="B42" s="121"/>
      <c r="C42" s="121"/>
      <c r="D42" s="131"/>
      <c r="E42" s="106"/>
      <c r="F42" s="377"/>
      <c r="G42" s="71"/>
      <c r="H42" s="124"/>
      <c r="I42" s="133" t="s">
        <v>820</v>
      </c>
      <c r="J42" s="276" t="str">
        <f>UPPER(IF(OR(I42="a",I42="as"),E40,IF(OR(I42="b",I42="bs"),E44,)))</f>
        <v>ΔΡΑΜΙΤΙΝΟΣ</v>
      </c>
      <c r="K42" s="277"/>
      <c r="L42" s="112"/>
      <c r="M42" s="114"/>
      <c r="N42" s="112"/>
      <c r="O42" s="280"/>
      <c r="P42" s="112"/>
      <c r="Q42" s="115"/>
      <c r="R42" s="118"/>
    </row>
    <row r="43" spans="1:18" s="46" customFormat="1" ht="9" customHeight="1">
      <c r="A43" s="242">
        <v>10</v>
      </c>
      <c r="B43" s="107"/>
      <c r="C43" s="107" t="s">
        <v>818</v>
      </c>
      <c r="D43" s="108"/>
      <c r="E43" s="128" t="s">
        <v>573</v>
      </c>
      <c r="F43" s="370" t="s">
        <v>242</v>
      </c>
      <c r="G43" s="278"/>
      <c r="H43" s="128"/>
      <c r="I43" s="279"/>
      <c r="J43" s="112" t="s">
        <v>833</v>
      </c>
      <c r="K43" s="280"/>
      <c r="L43" s="151"/>
      <c r="M43" s="275"/>
      <c r="N43" s="112"/>
      <c r="O43" s="280"/>
      <c r="P43" s="112"/>
      <c r="Q43" s="115"/>
      <c r="R43" s="118"/>
    </row>
    <row r="44" spans="1:18" s="46" customFormat="1" ht="9" customHeight="1">
      <c r="A44" s="242"/>
      <c r="B44" s="271"/>
      <c r="C44" s="271"/>
      <c r="D44" s="271"/>
      <c r="E44" s="128" t="s">
        <v>873</v>
      </c>
      <c r="F44" s="370" t="s">
        <v>874</v>
      </c>
      <c r="G44" s="278"/>
      <c r="H44" s="128"/>
      <c r="I44" s="272"/>
      <c r="J44" s="112"/>
      <c r="K44" s="280"/>
      <c r="L44" s="257"/>
      <c r="M44" s="281"/>
      <c r="N44" s="112"/>
      <c r="O44" s="280"/>
      <c r="P44" s="112"/>
      <c r="Q44" s="115"/>
      <c r="R44" s="118"/>
    </row>
    <row r="45" spans="1:18" s="46" customFormat="1" ht="9" customHeight="1">
      <c r="A45" s="242"/>
      <c r="B45" s="121"/>
      <c r="C45" s="121"/>
      <c r="D45" s="131"/>
      <c r="E45" s="106"/>
      <c r="F45" s="377"/>
      <c r="G45" s="71"/>
      <c r="H45" s="106"/>
      <c r="I45" s="282"/>
      <c r="J45" s="112"/>
      <c r="K45" s="273"/>
      <c r="L45" s="274" t="str">
        <f>UPPER(IF(OR(K46="a",K46="as"),J41,IF(OR(K46="b",K46="bs"),J49,)))</f>
        <v>ΜΠΟΥΡΛΑΚΟΣ</v>
      </c>
      <c r="M45" s="114"/>
      <c r="N45" s="112"/>
      <c r="O45" s="280"/>
      <c r="P45" s="112"/>
      <c r="Q45" s="115"/>
      <c r="R45" s="118"/>
    </row>
    <row r="46" spans="1:18" s="46" customFormat="1" ht="9" customHeight="1">
      <c r="A46" s="242"/>
      <c r="B46" s="121"/>
      <c r="C46" s="121"/>
      <c r="D46" s="131"/>
      <c r="E46" s="106"/>
      <c r="F46" s="377"/>
      <c r="G46" s="71"/>
      <c r="H46" s="106"/>
      <c r="I46" s="282"/>
      <c r="J46" s="124" t="s">
        <v>13</v>
      </c>
      <c r="K46" s="133" t="s">
        <v>363</v>
      </c>
      <c r="L46" s="276" t="str">
        <f>UPPER(IF(OR(K46="a",K46="as"),J42,IF(OR(K46="b",K46="bs"),J50,)))</f>
        <v>ΔΡΑΜΙΤΙΝΟΣ</v>
      </c>
      <c r="M46" s="277"/>
      <c r="N46" s="112"/>
      <c r="O46" s="280"/>
      <c r="P46" s="112"/>
      <c r="Q46" s="115"/>
      <c r="R46" s="118"/>
    </row>
    <row r="47" spans="1:18" s="46" customFormat="1" ht="9" customHeight="1">
      <c r="A47" s="283">
        <v>11</v>
      </c>
      <c r="B47" s="107"/>
      <c r="C47" s="107"/>
      <c r="D47" s="108"/>
      <c r="E47" s="128" t="s">
        <v>753</v>
      </c>
      <c r="F47" s="370" t="s">
        <v>295</v>
      </c>
      <c r="G47" s="278"/>
      <c r="H47" s="128"/>
      <c r="I47" s="270"/>
      <c r="J47" s="112"/>
      <c r="K47" s="280"/>
      <c r="L47" s="112" t="s">
        <v>915</v>
      </c>
      <c r="M47" s="280"/>
      <c r="N47" s="151"/>
      <c r="O47" s="280"/>
      <c r="P47" s="112"/>
      <c r="Q47" s="115"/>
      <c r="R47" s="118"/>
    </row>
    <row r="48" spans="1:18" s="46" customFormat="1" ht="9" customHeight="1">
      <c r="A48" s="242"/>
      <c r="B48" s="271"/>
      <c r="C48" s="271"/>
      <c r="D48" s="271"/>
      <c r="E48" s="128" t="s">
        <v>754</v>
      </c>
      <c r="F48" s="370" t="s">
        <v>231</v>
      </c>
      <c r="G48" s="278"/>
      <c r="H48" s="128"/>
      <c r="I48" s="272"/>
      <c r="J48" s="104">
        <f>IF(I48="a",E47,IF(I48="b",E49,""))</f>
      </c>
      <c r="K48" s="280"/>
      <c r="L48" s="112"/>
      <c r="M48" s="280"/>
      <c r="N48" s="112"/>
      <c r="O48" s="280"/>
      <c r="P48" s="112"/>
      <c r="Q48" s="115"/>
      <c r="R48" s="118"/>
    </row>
    <row r="49" spans="1:18" s="46" customFormat="1" ht="9" customHeight="1">
      <c r="A49" s="242"/>
      <c r="B49" s="121"/>
      <c r="C49" s="121"/>
      <c r="D49" s="121"/>
      <c r="E49" s="106"/>
      <c r="F49" s="377"/>
      <c r="G49" s="71"/>
      <c r="H49" s="106"/>
      <c r="I49" s="273"/>
      <c r="J49" s="274" t="str">
        <f>UPPER(IF(OR(I50="a",I50="as"),E47,IF(OR(I50="b",I50="bs"),E51,)))</f>
        <v>ΚΟΥΜΠΟΥΡΑΣ</v>
      </c>
      <c r="K49" s="284"/>
      <c r="L49" s="112"/>
      <c r="M49" s="280"/>
      <c r="N49" s="112"/>
      <c r="O49" s="280"/>
      <c r="P49" s="112"/>
      <c r="Q49" s="115"/>
      <c r="R49" s="118"/>
    </row>
    <row r="50" spans="1:18" s="46" customFormat="1" ht="9" customHeight="1">
      <c r="A50" s="242"/>
      <c r="B50" s="121"/>
      <c r="C50" s="121"/>
      <c r="D50" s="121"/>
      <c r="E50" s="106"/>
      <c r="F50" s="377"/>
      <c r="G50" s="71"/>
      <c r="H50" s="124"/>
      <c r="I50" s="133" t="s">
        <v>365</v>
      </c>
      <c r="J50" s="276" t="str">
        <f>UPPER(IF(OR(I50="a",I50="as"),E48,IF(OR(I50="b",I50="bs"),E52,)))</f>
        <v>ΔΕΛΗΣ</v>
      </c>
      <c r="K50" s="272"/>
      <c r="L50" s="112"/>
      <c r="M50" s="280"/>
      <c r="N50" s="112"/>
      <c r="O50" s="280"/>
      <c r="P50" s="112"/>
      <c r="Q50" s="115"/>
      <c r="R50" s="118"/>
    </row>
    <row r="51" spans="1:18" s="46" customFormat="1" ht="9" customHeight="1">
      <c r="A51" s="242">
        <v>12</v>
      </c>
      <c r="B51" s="107"/>
      <c r="C51" s="107"/>
      <c r="D51" s="108"/>
      <c r="E51" s="128" t="s">
        <v>755</v>
      </c>
      <c r="F51" s="370" t="s">
        <v>268</v>
      </c>
      <c r="G51" s="278"/>
      <c r="H51" s="128"/>
      <c r="I51" s="279"/>
      <c r="J51" s="112" t="s">
        <v>895</v>
      </c>
      <c r="K51" s="114"/>
      <c r="L51" s="151"/>
      <c r="M51" s="284"/>
      <c r="N51" s="112"/>
      <c r="O51" s="280"/>
      <c r="P51" s="112"/>
      <c r="Q51" s="115"/>
      <c r="R51" s="118"/>
    </row>
    <row r="52" spans="1:18" s="46" customFormat="1" ht="9" customHeight="1">
      <c r="A52" s="242"/>
      <c r="B52" s="271"/>
      <c r="C52" s="271"/>
      <c r="D52" s="271"/>
      <c r="E52" s="360" t="s">
        <v>465</v>
      </c>
      <c r="F52" s="370" t="s">
        <v>351</v>
      </c>
      <c r="G52" s="364"/>
      <c r="H52" s="109"/>
      <c r="I52" s="272"/>
      <c r="J52" s="112"/>
      <c r="K52" s="114"/>
      <c r="L52" s="257"/>
      <c r="M52" s="285"/>
      <c r="N52" s="112"/>
      <c r="O52" s="280"/>
      <c r="P52" s="112"/>
      <c r="Q52" s="115"/>
      <c r="R52" s="118"/>
    </row>
    <row r="53" spans="1:18" s="46" customFormat="1" ht="9" customHeight="1">
      <c r="A53" s="242"/>
      <c r="B53" s="121"/>
      <c r="C53" s="121"/>
      <c r="D53" s="121"/>
      <c r="E53" s="106"/>
      <c r="F53" s="377"/>
      <c r="G53" s="71"/>
      <c r="H53" s="106"/>
      <c r="I53" s="282"/>
      <c r="J53" s="112"/>
      <c r="K53" s="114"/>
      <c r="L53" s="112"/>
      <c r="M53" s="273"/>
      <c r="N53" s="274" t="str">
        <f>UPPER(IF(OR(M54="a",M54="as"),L45,IF(OR(M54="b",M54="bs"),L61,)))</f>
        <v>ΚΕΡΜΟΓΛΟΥ</v>
      </c>
      <c r="O53" s="280"/>
      <c r="P53" s="112"/>
      <c r="Q53" s="115"/>
      <c r="R53" s="118"/>
    </row>
    <row r="54" spans="1:18" s="46" customFormat="1" ht="9" customHeight="1">
      <c r="A54" s="242"/>
      <c r="B54" s="121"/>
      <c r="C54" s="121"/>
      <c r="D54" s="121"/>
      <c r="E54" s="106"/>
      <c r="F54" s="377"/>
      <c r="G54" s="71"/>
      <c r="H54" s="106"/>
      <c r="I54" s="282"/>
      <c r="J54" s="112"/>
      <c r="K54" s="114"/>
      <c r="L54" s="124" t="s">
        <v>13</v>
      </c>
      <c r="M54" s="133" t="s">
        <v>824</v>
      </c>
      <c r="N54" s="276" t="str">
        <f>UPPER(IF(OR(M54="a",M54="as"),L46,IF(OR(M54="b",M54="bs"),L62,)))</f>
        <v>ΑΝΑΓΝΩΣΤΟΠΟΥΛΟΣ</v>
      </c>
      <c r="O54" s="272"/>
      <c r="P54" s="112"/>
      <c r="Q54" s="115"/>
      <c r="R54" s="118"/>
    </row>
    <row r="55" spans="1:18" s="46" customFormat="1" ht="9" customHeight="1">
      <c r="A55" s="283">
        <v>13</v>
      </c>
      <c r="B55" s="107"/>
      <c r="C55" s="107"/>
      <c r="D55" s="108"/>
      <c r="E55" s="128" t="s">
        <v>756</v>
      </c>
      <c r="F55" s="370" t="s">
        <v>757</v>
      </c>
      <c r="G55" s="278"/>
      <c r="H55" s="128"/>
      <c r="I55" s="270"/>
      <c r="J55" s="112"/>
      <c r="K55" s="114"/>
      <c r="L55" s="112"/>
      <c r="M55" s="280"/>
      <c r="N55" s="112" t="s">
        <v>860</v>
      </c>
      <c r="O55" s="114"/>
      <c r="P55" s="112"/>
      <c r="Q55" s="115"/>
      <c r="R55" s="118"/>
    </row>
    <row r="56" spans="1:18" s="46" customFormat="1" ht="9" customHeight="1">
      <c r="A56" s="242"/>
      <c r="B56" s="271"/>
      <c r="C56" s="271"/>
      <c r="D56" s="271"/>
      <c r="E56" s="128" t="s">
        <v>573</v>
      </c>
      <c r="F56" s="370" t="s">
        <v>758</v>
      </c>
      <c r="G56" s="278"/>
      <c r="H56" s="128"/>
      <c r="I56" s="272"/>
      <c r="J56" s="104">
        <f>IF(I56="a",E55,IF(I56="b",E57,""))</f>
      </c>
      <c r="K56" s="114"/>
      <c r="L56" s="112"/>
      <c r="M56" s="280"/>
      <c r="N56" s="112"/>
      <c r="O56" s="114"/>
      <c r="P56" s="112"/>
      <c r="Q56" s="115"/>
      <c r="R56" s="118"/>
    </row>
    <row r="57" spans="1:18" s="46" customFormat="1" ht="9" customHeight="1">
      <c r="A57" s="242"/>
      <c r="B57" s="121"/>
      <c r="C57" s="121"/>
      <c r="D57" s="131"/>
      <c r="E57" s="106"/>
      <c r="F57" s="377"/>
      <c r="G57" s="71"/>
      <c r="H57" s="106"/>
      <c r="I57" s="273"/>
      <c r="J57" s="274" t="str">
        <f>UPPER(IF(OR(I58="a",I58="as"),E55,IF(OR(I58="b",I58="bs"),E59,)))</f>
        <v>ΚΕΡΜΟΓΛΟΥ</v>
      </c>
      <c r="K57" s="275"/>
      <c r="L57" s="112"/>
      <c r="M57" s="280"/>
      <c r="N57" s="112"/>
      <c r="O57" s="114"/>
      <c r="P57" s="112"/>
      <c r="Q57" s="115"/>
      <c r="R57" s="118"/>
    </row>
    <row r="58" spans="1:18" s="46" customFormat="1" ht="9" customHeight="1">
      <c r="A58" s="242"/>
      <c r="B58" s="121"/>
      <c r="C58" s="121"/>
      <c r="D58" s="131"/>
      <c r="E58" s="106"/>
      <c r="F58" s="377"/>
      <c r="G58" s="71"/>
      <c r="H58" s="124"/>
      <c r="I58" s="133" t="s">
        <v>820</v>
      </c>
      <c r="J58" s="276" t="str">
        <f>UPPER(IF(OR(I58="a",I58="as"),E56,IF(OR(I58="b",I58="bs"),E60,)))</f>
        <v>ΑΝΑΓΝΩΣΤΟΠΟΥΛΟΣ</v>
      </c>
      <c r="K58" s="277"/>
      <c r="L58" s="112"/>
      <c r="M58" s="280"/>
      <c r="N58" s="112"/>
      <c r="O58" s="114"/>
      <c r="P58" s="112"/>
      <c r="Q58" s="115"/>
      <c r="R58" s="118"/>
    </row>
    <row r="59" spans="1:18" s="46" customFormat="1" ht="9" customHeight="1">
      <c r="A59" s="242">
        <v>14</v>
      </c>
      <c r="B59" s="107"/>
      <c r="C59" s="107"/>
      <c r="D59" s="108"/>
      <c r="E59" s="128" t="s">
        <v>570</v>
      </c>
      <c r="F59" s="370" t="s">
        <v>228</v>
      </c>
      <c r="G59" s="278"/>
      <c r="H59" s="128"/>
      <c r="I59" s="279"/>
      <c r="J59" s="112" t="s">
        <v>819</v>
      </c>
      <c r="K59" s="280"/>
      <c r="L59" s="151"/>
      <c r="M59" s="284"/>
      <c r="N59" s="112"/>
      <c r="O59" s="114"/>
      <c r="P59" s="112"/>
      <c r="Q59" s="115"/>
      <c r="R59" s="118"/>
    </row>
    <row r="60" spans="1:18" s="46" customFormat="1" ht="9" customHeight="1">
      <c r="A60" s="242"/>
      <c r="B60" s="271"/>
      <c r="C60" s="271"/>
      <c r="D60" s="271"/>
      <c r="E60" s="128" t="s">
        <v>527</v>
      </c>
      <c r="F60" s="370" t="s">
        <v>547</v>
      </c>
      <c r="G60" s="278"/>
      <c r="H60" s="128"/>
      <c r="I60" s="272"/>
      <c r="J60" s="112"/>
      <c r="K60" s="280"/>
      <c r="L60" s="257"/>
      <c r="M60" s="285"/>
      <c r="N60" s="112"/>
      <c r="O60" s="114"/>
      <c r="P60" s="112"/>
      <c r="Q60" s="115"/>
      <c r="R60" s="118"/>
    </row>
    <row r="61" spans="1:18" s="46" customFormat="1" ht="9" customHeight="1">
      <c r="A61" s="242"/>
      <c r="B61" s="121"/>
      <c r="C61" s="121"/>
      <c r="D61" s="131"/>
      <c r="E61" s="106"/>
      <c r="F61" s="377"/>
      <c r="G61" s="71"/>
      <c r="H61" s="106"/>
      <c r="I61" s="282"/>
      <c r="J61" s="112"/>
      <c r="K61" s="273"/>
      <c r="L61" s="274" t="str">
        <f>UPPER(IF(OR(K62="a",K62="as"),J57,IF(OR(K62="b",K62="bs"),J65,)))</f>
        <v>ΚΕΡΜΟΓΛΟΥ</v>
      </c>
      <c r="M61" s="280"/>
      <c r="N61" s="112"/>
      <c r="O61" s="114"/>
      <c r="P61" s="112"/>
      <c r="Q61" s="115"/>
      <c r="R61" s="118"/>
    </row>
    <row r="62" spans="1:18" s="46" customFormat="1" ht="9" customHeight="1">
      <c r="A62" s="242"/>
      <c r="B62" s="121"/>
      <c r="C62" s="121"/>
      <c r="D62" s="131"/>
      <c r="E62" s="106"/>
      <c r="F62" s="377"/>
      <c r="G62" s="71"/>
      <c r="H62" s="106"/>
      <c r="I62" s="282"/>
      <c r="J62" s="124" t="s">
        <v>13</v>
      </c>
      <c r="K62" s="133" t="s">
        <v>363</v>
      </c>
      <c r="L62" s="276" t="str">
        <f>UPPER(IF(OR(K62="a",K62="as"),J58,IF(OR(K62="b",K62="bs"),J66,)))</f>
        <v>ΑΝΑΓΝΩΣΤΟΠΟΥΛΟΣ</v>
      </c>
      <c r="M62" s="272"/>
      <c r="N62" s="112"/>
      <c r="O62" s="114"/>
      <c r="P62" s="112"/>
      <c r="Q62" s="115"/>
      <c r="R62" s="118"/>
    </row>
    <row r="63" spans="1:18" s="46" customFormat="1" ht="9" customHeight="1">
      <c r="A63" s="283">
        <v>15</v>
      </c>
      <c r="B63" s="107"/>
      <c r="C63" s="107"/>
      <c r="D63" s="108"/>
      <c r="E63" s="128" t="s">
        <v>226</v>
      </c>
      <c r="F63" s="370">
        <f>IF($D63="","",VLOOKUP($D63,#REF!,3))</f>
      </c>
      <c r="G63" s="278"/>
      <c r="H63" s="128"/>
      <c r="I63" s="270"/>
      <c r="J63" s="112"/>
      <c r="K63" s="280"/>
      <c r="L63" s="112" t="s">
        <v>819</v>
      </c>
      <c r="M63" s="114"/>
      <c r="N63" s="302" t="s">
        <v>24</v>
      </c>
      <c r="O63" s="303"/>
      <c r="P63" s="302" t="s">
        <v>194</v>
      </c>
      <c r="Q63" s="303"/>
      <c r="R63" s="118"/>
    </row>
    <row r="64" spans="1:18" s="46" customFormat="1" ht="9" customHeight="1">
      <c r="A64" s="242"/>
      <c r="B64" s="271"/>
      <c r="C64" s="271"/>
      <c r="D64" s="271"/>
      <c r="E64" s="128">
        <f>UPPER(IF($D63="","",VLOOKUP($D63,#REF!,7)))</f>
      </c>
      <c r="F64" s="370">
        <f>IF($D63="","",VLOOKUP($D63,#REF!,8))</f>
      </c>
      <c r="G64" s="278"/>
      <c r="H64" s="128"/>
      <c r="I64" s="272"/>
      <c r="J64" s="104">
        <f>IF(I64="a",E63,IF(I64="b",E65,""))</f>
      </c>
      <c r="K64" s="280"/>
      <c r="L64" s="112"/>
      <c r="M64" s="114"/>
      <c r="N64" s="327" t="str">
        <f>UPPER(IF(OR(O38="a",O38="as"),N21,IF(OR(O38="b",O38="bs"),N53,)))</f>
        <v>ΚΟΥΤΣΟΓΙΩΡΓΟΣ</v>
      </c>
      <c r="O64" s="305"/>
      <c r="P64" s="306"/>
      <c r="Q64" s="303"/>
      <c r="R64" s="118"/>
    </row>
    <row r="65" spans="1:18" s="46" customFormat="1" ht="9" customHeight="1">
      <c r="A65" s="242"/>
      <c r="B65" s="121"/>
      <c r="C65" s="121"/>
      <c r="D65" s="121"/>
      <c r="E65" s="145"/>
      <c r="F65" s="36"/>
      <c r="G65" s="290"/>
      <c r="H65" s="145"/>
      <c r="I65" s="273"/>
      <c r="J65" s="274" t="str">
        <f>UPPER(IF(OR(I66="a",I66="as"),E63,IF(OR(I66="b",I66="bs"),E67,)))</f>
        <v>ΣΤΑΥΡΑΚΗΣ</v>
      </c>
      <c r="K65" s="284"/>
      <c r="L65" s="112"/>
      <c r="M65" s="114"/>
      <c r="N65" s="307" t="str">
        <f>UPPER(IF(OR(O38="a",O38="as"),N22,IF(OR(O38="b",O38="bs"),N54,)))</f>
        <v>ΖΗΤΡΙΔΗΣ</v>
      </c>
      <c r="O65" s="308"/>
      <c r="P65" s="306"/>
      <c r="Q65" s="303"/>
      <c r="R65" s="118"/>
    </row>
    <row r="66" spans="1:18" s="46" customFormat="1" ht="9" customHeight="1">
      <c r="A66" s="242"/>
      <c r="B66" s="121"/>
      <c r="C66" s="121"/>
      <c r="D66" s="121"/>
      <c r="E66" s="112"/>
      <c r="F66" s="377"/>
      <c r="G66" s="71"/>
      <c r="H66" s="124"/>
      <c r="I66" s="133" t="s">
        <v>365</v>
      </c>
      <c r="J66" s="276" t="str">
        <f>UPPER(IF(OR(I66="a",I66="as"),E64,IF(OR(I66="b",I66="bs"),E68,)))</f>
        <v>ΚΑΡΑΝΙΚΑΣ</v>
      </c>
      <c r="K66" s="272"/>
      <c r="L66" s="112"/>
      <c r="M66" s="114"/>
      <c r="N66" s="303"/>
      <c r="O66" s="309"/>
      <c r="P66" s="304" t="str">
        <f>UPPER(IF(OR(O67="a",O67="as"),N64,IF(OR(O67="b",O67="bs"),N68,)))</f>
        <v>ΚΟΥΤΣΟΓΙΩΡΓΟΣ</v>
      </c>
      <c r="Q66" s="310"/>
      <c r="R66" s="118"/>
    </row>
    <row r="67" spans="1:18" s="46" customFormat="1" ht="9" customHeight="1">
      <c r="A67" s="289">
        <v>16</v>
      </c>
      <c r="B67" s="107"/>
      <c r="C67" s="107"/>
      <c r="D67" s="108"/>
      <c r="E67" s="360" t="s">
        <v>287</v>
      </c>
      <c r="F67" s="370" t="s">
        <v>228</v>
      </c>
      <c r="G67" s="269"/>
      <c r="H67" s="109"/>
      <c r="I67" s="279"/>
      <c r="J67" s="112"/>
      <c r="K67" s="114"/>
      <c r="L67" s="151"/>
      <c r="M67" s="275"/>
      <c r="N67" s="222" t="s">
        <v>13</v>
      </c>
      <c r="O67" s="311" t="s">
        <v>821</v>
      </c>
      <c r="P67" s="307" t="str">
        <f>UPPER(IF(OR(O67="a",O67="as"),N65,IF(OR(O67="b",O67="bs"),N69,)))</f>
        <v>ΖΗΤΡΙΔΗΣ</v>
      </c>
      <c r="Q67" s="312"/>
      <c r="R67" s="118"/>
    </row>
    <row r="68" spans="1:18" s="46" customFormat="1" ht="9" customHeight="1">
      <c r="A68" s="242"/>
      <c r="B68" s="271"/>
      <c r="C68" s="271"/>
      <c r="D68" s="271"/>
      <c r="E68" s="360" t="s">
        <v>378</v>
      </c>
      <c r="F68" s="370" t="s">
        <v>379</v>
      </c>
      <c r="G68" s="269"/>
      <c r="H68" s="109"/>
      <c r="I68" s="272"/>
      <c r="J68" s="112"/>
      <c r="K68" s="114"/>
      <c r="L68" s="257"/>
      <c r="M68" s="281"/>
      <c r="N68" s="327" t="str">
        <f>UPPER(IF(OR(O113="a",O113="as"),N96,IF(OR(O113="b",O113="bs"),N128,)))</f>
        <v>ΒΑΖΑΙΟΣ</v>
      </c>
      <c r="O68" s="313"/>
      <c r="P68" s="306" t="s">
        <v>891</v>
      </c>
      <c r="Q68" s="303"/>
      <c r="R68" s="118"/>
    </row>
    <row r="69" spans="1:18" s="46" customFormat="1" ht="9" customHeight="1">
      <c r="A69" s="291"/>
      <c r="B69" s="292"/>
      <c r="C69" s="292"/>
      <c r="D69" s="293"/>
      <c r="E69" s="149"/>
      <c r="F69" s="326"/>
      <c r="G69" s="101"/>
      <c r="H69" s="149"/>
      <c r="I69" s="294"/>
      <c r="J69" s="116"/>
      <c r="K69" s="117"/>
      <c r="L69" s="116"/>
      <c r="M69" s="117"/>
      <c r="N69" s="307" t="str">
        <f>UPPER(IF(OR(O113="a",O113="as"),N97,IF(OR(O113="b",O113="bs"),N129,)))</f>
        <v>ΒΑΡΒΕΡΗΣ</v>
      </c>
      <c r="O69" s="314"/>
      <c r="P69" s="306"/>
      <c r="Q69" s="303"/>
      <c r="R69" s="118"/>
    </row>
    <row r="70" spans="1:18" s="2" customFormat="1" ht="6" customHeight="1">
      <c r="A70" s="291"/>
      <c r="B70" s="292"/>
      <c r="C70" s="292"/>
      <c r="D70" s="293"/>
      <c r="E70" s="149"/>
      <c r="F70" s="326"/>
      <c r="G70" s="295"/>
      <c r="H70" s="149"/>
      <c r="I70" s="294"/>
      <c r="J70" s="116"/>
      <c r="K70" s="117"/>
      <c r="L70" s="156"/>
      <c r="M70" s="157"/>
      <c r="N70" s="315"/>
      <c r="O70" s="316"/>
      <c r="P70" s="315"/>
      <c r="Q70" s="316"/>
      <c r="R70" s="158"/>
    </row>
    <row r="71" spans="1:17" s="17" customFormat="1" ht="10.5" customHeight="1">
      <c r="A71" s="159" t="s">
        <v>26</v>
      </c>
      <c r="B71" s="160"/>
      <c r="C71" s="161"/>
      <c r="D71" s="162" t="s">
        <v>27</v>
      </c>
      <c r="E71" s="163" t="s">
        <v>195</v>
      </c>
      <c r="F71" s="378" t="s">
        <v>27</v>
      </c>
      <c r="G71" s="163" t="s">
        <v>195</v>
      </c>
      <c r="H71" s="317"/>
      <c r="I71" s="163" t="s">
        <v>27</v>
      </c>
      <c r="J71" s="163" t="s">
        <v>29</v>
      </c>
      <c r="K71" s="166"/>
      <c r="L71" s="163" t="s">
        <v>30</v>
      </c>
      <c r="M71" s="167"/>
      <c r="N71" s="168" t="s">
        <v>31</v>
      </c>
      <c r="O71" s="168"/>
      <c r="P71" s="169"/>
      <c r="Q71" s="170"/>
    </row>
    <row r="72" spans="1:17" s="17" customFormat="1" ht="9" customHeight="1">
      <c r="A72" s="172" t="s">
        <v>32</v>
      </c>
      <c r="B72" s="171"/>
      <c r="C72" s="173"/>
      <c r="D72" s="174">
        <v>1</v>
      </c>
      <c r="E72" s="65" t="s">
        <v>368</v>
      </c>
      <c r="F72" s="379">
        <v>5</v>
      </c>
      <c r="G72" s="65"/>
      <c r="H72" s="296"/>
      <c r="I72" s="297" t="s">
        <v>33</v>
      </c>
      <c r="J72" s="171"/>
      <c r="K72" s="177"/>
      <c r="L72" s="171"/>
      <c r="M72" s="178"/>
      <c r="N72" s="179" t="s">
        <v>196</v>
      </c>
      <c r="O72" s="180"/>
      <c r="P72" s="180"/>
      <c r="Q72" s="181"/>
    </row>
    <row r="73" spans="1:17" s="17" customFormat="1" ht="9" customHeight="1">
      <c r="A73" s="172" t="s">
        <v>35</v>
      </c>
      <c r="B73" s="171"/>
      <c r="C73" s="173"/>
      <c r="D73" s="174"/>
      <c r="E73" s="65" t="s">
        <v>371</v>
      </c>
      <c r="F73" s="379"/>
      <c r="G73" s="65"/>
      <c r="H73" s="296"/>
      <c r="I73" s="297"/>
      <c r="J73" s="171"/>
      <c r="K73" s="177"/>
      <c r="L73" s="171"/>
      <c r="M73" s="178"/>
      <c r="N73" s="184"/>
      <c r="O73" s="183"/>
      <c r="P73" s="184"/>
      <c r="Q73" s="185"/>
    </row>
    <row r="74" spans="1:17" s="17" customFormat="1" ht="9" customHeight="1">
      <c r="A74" s="186" t="s">
        <v>37</v>
      </c>
      <c r="B74" s="184"/>
      <c r="C74" s="187"/>
      <c r="D74" s="174">
        <v>2</v>
      </c>
      <c r="E74" s="65"/>
      <c r="F74" s="379">
        <v>6</v>
      </c>
      <c r="G74" s="65"/>
      <c r="H74" s="296"/>
      <c r="I74" s="297" t="s">
        <v>36</v>
      </c>
      <c r="J74" s="171"/>
      <c r="K74" s="177"/>
      <c r="L74" s="171"/>
      <c r="M74" s="178"/>
      <c r="N74" s="179" t="s">
        <v>39</v>
      </c>
      <c r="O74" s="180"/>
      <c r="P74" s="180"/>
      <c r="Q74" s="181"/>
    </row>
    <row r="75" spans="1:17" s="17" customFormat="1" ht="9" customHeight="1">
      <c r="A75" s="188"/>
      <c r="B75" s="93"/>
      <c r="C75" s="189"/>
      <c r="D75" s="174"/>
      <c r="E75" s="65"/>
      <c r="F75" s="379"/>
      <c r="G75" s="65"/>
      <c r="H75" s="296"/>
      <c r="I75" s="297"/>
      <c r="J75" s="171"/>
      <c r="K75" s="177"/>
      <c r="L75" s="171"/>
      <c r="M75" s="178"/>
      <c r="N75" s="171"/>
      <c r="O75" s="177"/>
      <c r="P75" s="171"/>
      <c r="Q75" s="178"/>
    </row>
    <row r="76" spans="1:17" s="17" customFormat="1" ht="9" customHeight="1">
      <c r="A76" s="190" t="s">
        <v>41</v>
      </c>
      <c r="B76" s="191"/>
      <c r="C76" s="192"/>
      <c r="D76" s="174">
        <v>3</v>
      </c>
      <c r="E76" s="65"/>
      <c r="F76" s="379">
        <v>7</v>
      </c>
      <c r="G76" s="65"/>
      <c r="H76" s="296"/>
      <c r="I76" s="297" t="s">
        <v>38</v>
      </c>
      <c r="J76" s="171"/>
      <c r="K76" s="177"/>
      <c r="L76" s="171"/>
      <c r="M76" s="178"/>
      <c r="N76" s="184"/>
      <c r="O76" s="183"/>
      <c r="P76" s="184"/>
      <c r="Q76" s="185"/>
    </row>
    <row r="77" spans="1:17" s="17" customFormat="1" ht="9" customHeight="1">
      <c r="A77" s="172" t="s">
        <v>32</v>
      </c>
      <c r="B77" s="171"/>
      <c r="C77" s="173"/>
      <c r="D77" s="174"/>
      <c r="E77" s="65"/>
      <c r="F77" s="379"/>
      <c r="G77" s="65"/>
      <c r="H77" s="296"/>
      <c r="I77" s="297"/>
      <c r="J77" s="171"/>
      <c r="K77" s="177"/>
      <c r="L77" s="171"/>
      <c r="M77" s="178"/>
      <c r="N77" s="179" t="s">
        <v>15</v>
      </c>
      <c r="O77" s="180"/>
      <c r="P77" s="180"/>
      <c r="Q77" s="181"/>
    </row>
    <row r="78" spans="1:17" s="17" customFormat="1" ht="9" customHeight="1">
      <c r="A78" s="172" t="s">
        <v>44</v>
      </c>
      <c r="B78" s="171"/>
      <c r="C78" s="193"/>
      <c r="D78" s="174">
        <v>4</v>
      </c>
      <c r="E78" s="65"/>
      <c r="F78" s="379">
        <v>8</v>
      </c>
      <c r="G78" s="65"/>
      <c r="H78" s="296"/>
      <c r="I78" s="297" t="s">
        <v>40</v>
      </c>
      <c r="J78" s="171"/>
      <c r="K78" s="177"/>
      <c r="L78" s="171"/>
      <c r="M78" s="178"/>
      <c r="N78" s="171"/>
      <c r="O78" s="177"/>
      <c r="P78" s="171"/>
      <c r="Q78" s="178"/>
    </row>
    <row r="79" spans="1:17" s="17" customFormat="1" ht="9" customHeight="1">
      <c r="A79" s="186" t="s">
        <v>46</v>
      </c>
      <c r="B79" s="184"/>
      <c r="C79" s="194"/>
      <c r="D79" s="195"/>
      <c r="E79" s="196"/>
      <c r="F79" s="380"/>
      <c r="G79" s="196"/>
      <c r="H79" s="299"/>
      <c r="I79" s="300"/>
      <c r="J79" s="184"/>
      <c r="K79" s="183"/>
      <c r="L79" s="184"/>
      <c r="M79" s="185"/>
      <c r="N79" s="184" t="str">
        <f>Q4</f>
        <v>ΤΑΜΠΟΣΗ ΤΕΡΕΖΑ</v>
      </c>
      <c r="O79" s="183"/>
      <c r="P79" s="184"/>
      <c r="Q79" s="320" t="e">
        <f>#REF!</f>
        <v>#REF!</v>
      </c>
    </row>
    <row r="80" spans="1:17" s="18" customFormat="1" ht="11.25">
      <c r="A80" s="264"/>
      <c r="B80" s="58" t="s">
        <v>17</v>
      </c>
      <c r="C80" s="58" t="str">
        <f>IF(OR(F78="Week 3",F78="Masters"),"CP","Rank")</f>
        <v>Rank</v>
      </c>
      <c r="D80" s="58" t="s">
        <v>19</v>
      </c>
      <c r="E80" s="59" t="s">
        <v>20</v>
      </c>
      <c r="F80" s="374" t="s">
        <v>12</v>
      </c>
      <c r="G80" s="59"/>
      <c r="H80" s="59" t="s">
        <v>21</v>
      </c>
      <c r="I80" s="59"/>
      <c r="J80" s="58" t="s">
        <v>22</v>
      </c>
      <c r="K80" s="265"/>
      <c r="L80" s="58" t="s">
        <v>49</v>
      </c>
      <c r="M80" s="265"/>
      <c r="N80" s="58" t="s">
        <v>23</v>
      </c>
      <c r="O80" s="265"/>
      <c r="P80" s="58" t="s">
        <v>197</v>
      </c>
      <c r="Q80" s="266"/>
    </row>
    <row r="81" spans="1:17" s="18" customFormat="1" ht="3.75" customHeight="1" thickBot="1">
      <c r="A81" s="267"/>
      <c r="B81" s="69"/>
      <c r="C81" s="69"/>
      <c r="D81" s="69"/>
      <c r="E81" s="21"/>
      <c r="F81" s="375"/>
      <c r="G81" s="71"/>
      <c r="H81" s="21"/>
      <c r="I81" s="76"/>
      <c r="J81" s="69"/>
      <c r="K81" s="76"/>
      <c r="L81" s="69"/>
      <c r="M81" s="76"/>
      <c r="N81" s="69"/>
      <c r="O81" s="76"/>
      <c r="P81" s="69"/>
      <c r="Q81" s="86"/>
    </row>
    <row r="82" spans="1:20" s="46" customFormat="1" ht="10.5" customHeight="1">
      <c r="A82" s="268">
        <v>17</v>
      </c>
      <c r="B82" s="107">
        <f>IF($D82="","",VLOOKUP($D82,#REF!,20))</f>
      </c>
      <c r="C82" s="107">
        <f>IF($D82="","",VLOOKUP($D82,#REF!,21))</f>
      </c>
      <c r="D82" s="108"/>
      <c r="E82" s="360" t="s">
        <v>462</v>
      </c>
      <c r="F82" s="370" t="s">
        <v>391</v>
      </c>
      <c r="G82" s="269"/>
      <c r="H82" s="109">
        <f>IF($D82="","",VLOOKUP($D82,#REF!,4))</f>
      </c>
      <c r="I82" s="270"/>
      <c r="J82" s="112"/>
      <c r="K82" s="114"/>
      <c r="L82" s="112"/>
      <c r="M82" s="114"/>
      <c r="N82" s="112"/>
      <c r="O82" s="114"/>
      <c r="P82" s="112"/>
      <c r="Q82" s="236" t="s">
        <v>193</v>
      </c>
      <c r="R82" s="118"/>
      <c r="T82" s="119" t="e">
        <f>#REF!</f>
        <v>#REF!</v>
      </c>
    </row>
    <row r="83" spans="1:20" s="46" customFormat="1" ht="9" customHeight="1">
      <c r="A83" s="242"/>
      <c r="B83" s="271"/>
      <c r="C83" s="271"/>
      <c r="D83" s="271"/>
      <c r="E83" s="360" t="s">
        <v>395</v>
      </c>
      <c r="F83" s="370" t="s">
        <v>228</v>
      </c>
      <c r="G83" s="269"/>
      <c r="H83" s="109">
        <f>IF($D82="","",VLOOKUP($D82,#REF!,9))</f>
      </c>
      <c r="I83" s="272"/>
      <c r="J83" s="104">
        <f>IF(I83="a",E82,IF(I83="b",E84,""))</f>
      </c>
      <c r="K83" s="114"/>
      <c r="L83" s="112"/>
      <c r="M83" s="114"/>
      <c r="N83" s="112"/>
      <c r="O83" s="114"/>
      <c r="P83" s="112"/>
      <c r="Q83" s="115"/>
      <c r="R83" s="118"/>
      <c r="T83" s="127" t="e">
        <f>#REF!</f>
        <v>#REF!</v>
      </c>
    </row>
    <row r="84" spans="1:20" s="46" customFormat="1" ht="9" customHeight="1">
      <c r="A84" s="242"/>
      <c r="B84" s="121"/>
      <c r="C84" s="121"/>
      <c r="D84" s="121"/>
      <c r="E84" s="106"/>
      <c r="F84" s="377"/>
      <c r="G84" s="71"/>
      <c r="H84" s="106"/>
      <c r="I84" s="273"/>
      <c r="J84" s="274" t="str">
        <f>UPPER(IF(OR(I85="a",I85="as"),E82,IF(OR(I85="b",I85="bs"),E86,)))</f>
        <v>ΒΑΖΑΙΟΣ</v>
      </c>
      <c r="K84" s="275"/>
      <c r="L84" s="112"/>
      <c r="M84" s="114"/>
      <c r="N84" s="112"/>
      <c r="O84" s="114"/>
      <c r="P84" s="112"/>
      <c r="Q84" s="115"/>
      <c r="R84" s="118"/>
      <c r="T84" s="127" t="e">
        <f>#REF!</f>
        <v>#REF!</v>
      </c>
    </row>
    <row r="85" spans="1:20" s="46" customFormat="1" ht="9" customHeight="1">
      <c r="A85" s="242"/>
      <c r="B85" s="121"/>
      <c r="C85" s="121"/>
      <c r="D85" s="121"/>
      <c r="E85" s="106"/>
      <c r="F85" s="377"/>
      <c r="G85" s="71"/>
      <c r="H85" s="124" t="s">
        <v>13</v>
      </c>
      <c r="I85" s="133" t="s">
        <v>820</v>
      </c>
      <c r="J85" s="276" t="str">
        <f>UPPER(IF(OR(I85="a",I85="as"),E83,IF(OR(I85="b",I85="bs"),E87,)))</f>
        <v>ΒΑΡΒΕΡΗΣ</v>
      </c>
      <c r="K85" s="277"/>
      <c r="L85" s="112"/>
      <c r="M85" s="114"/>
      <c r="N85" s="112"/>
      <c r="O85" s="114"/>
      <c r="P85" s="112"/>
      <c r="Q85" s="115"/>
      <c r="R85" s="118"/>
      <c r="T85" s="127" t="e">
        <f>#REF!</f>
        <v>#REF!</v>
      </c>
    </row>
    <row r="86" spans="1:20" s="46" customFormat="1" ht="9" customHeight="1">
      <c r="A86" s="242">
        <v>18</v>
      </c>
      <c r="B86" s="107">
        <f>IF($D86="","",VLOOKUP($D86,#REF!,20))</f>
      </c>
      <c r="C86" s="107">
        <f>IF($D86="","",VLOOKUP($D86,#REF!,21))</f>
      </c>
      <c r="D86" s="108"/>
      <c r="E86" s="370" t="s">
        <v>525</v>
      </c>
      <c r="F86" s="370" t="s">
        <v>526</v>
      </c>
      <c r="G86" s="370"/>
      <c r="H86" s="128">
        <f>IF($D86="","",VLOOKUP($D86,#REF!,4))</f>
      </c>
      <c r="I86" s="279"/>
      <c r="J86" s="112" t="s">
        <v>855</v>
      </c>
      <c r="K86" s="280"/>
      <c r="L86" s="151"/>
      <c r="M86" s="275"/>
      <c r="N86" s="112"/>
      <c r="O86" s="114"/>
      <c r="P86" s="112"/>
      <c r="Q86" s="115"/>
      <c r="R86" s="118"/>
      <c r="T86" s="127" t="e">
        <f>#REF!</f>
        <v>#REF!</v>
      </c>
    </row>
    <row r="87" spans="1:20" s="46" customFormat="1" ht="9" customHeight="1">
      <c r="A87" s="242"/>
      <c r="B87" s="271"/>
      <c r="C87" s="271"/>
      <c r="D87" s="271"/>
      <c r="E87" s="370" t="s">
        <v>433</v>
      </c>
      <c r="F87" s="370" t="s">
        <v>295</v>
      </c>
      <c r="G87" s="370"/>
      <c r="H87" s="128">
        <f>IF($D86="","",VLOOKUP($D86,#REF!,9))</f>
      </c>
      <c r="I87" s="272"/>
      <c r="J87" s="112"/>
      <c r="K87" s="280"/>
      <c r="L87" s="257"/>
      <c r="M87" s="281"/>
      <c r="N87" s="112"/>
      <c r="O87" s="114"/>
      <c r="P87" s="112"/>
      <c r="Q87" s="115"/>
      <c r="R87" s="118"/>
      <c r="T87" s="127" t="e">
        <f>#REF!</f>
        <v>#REF!</v>
      </c>
    </row>
    <row r="88" spans="1:20" s="46" customFormat="1" ht="9" customHeight="1">
      <c r="A88" s="242"/>
      <c r="B88" s="121"/>
      <c r="C88" s="121"/>
      <c r="D88" s="131"/>
      <c r="E88" s="106"/>
      <c r="F88" s="377"/>
      <c r="G88" s="71"/>
      <c r="H88" s="106"/>
      <c r="I88" s="282"/>
      <c r="J88" s="112"/>
      <c r="K88" s="273"/>
      <c r="L88" s="274" t="str">
        <f>UPPER(IF(OR(K89="a",K89="as"),J84,IF(OR(K89="b",K89="bs"),J92,)))</f>
        <v>ΒΑΖΑΙΟΣ</v>
      </c>
      <c r="M88" s="114"/>
      <c r="N88" s="112"/>
      <c r="O88" s="114"/>
      <c r="P88" s="112"/>
      <c r="Q88" s="115"/>
      <c r="R88" s="118"/>
      <c r="T88" s="127" t="e">
        <f>#REF!</f>
        <v>#REF!</v>
      </c>
    </row>
    <row r="89" spans="1:20" s="46" customFormat="1" ht="9" customHeight="1">
      <c r="A89" s="242"/>
      <c r="B89" s="121"/>
      <c r="C89" s="121"/>
      <c r="D89" s="131"/>
      <c r="E89" s="106"/>
      <c r="F89" s="377"/>
      <c r="G89" s="71"/>
      <c r="H89" s="106"/>
      <c r="I89" s="282"/>
      <c r="J89" s="124" t="s">
        <v>13</v>
      </c>
      <c r="K89" s="133" t="s">
        <v>820</v>
      </c>
      <c r="L89" s="276" t="str">
        <f>UPPER(IF(OR(K89="a",K89="as"),J85,IF(OR(K89="b",K89="bs"),J93,)))</f>
        <v>ΒΑΡΒΕΡΗΣ</v>
      </c>
      <c r="M89" s="277"/>
      <c r="N89" s="112"/>
      <c r="O89" s="114"/>
      <c r="P89" s="112"/>
      <c r="Q89" s="115"/>
      <c r="R89" s="118"/>
      <c r="T89" s="127" t="e">
        <f>#REF!</f>
        <v>#REF!</v>
      </c>
    </row>
    <row r="90" spans="1:20" s="46" customFormat="1" ht="9" customHeight="1">
      <c r="A90" s="283">
        <v>19</v>
      </c>
      <c r="B90" s="107">
        <f>IF($D90="","",VLOOKUP($D90,#REF!,20))</f>
      </c>
      <c r="C90" s="107">
        <f>IF($D90="","",VLOOKUP($D90,#REF!,21))</f>
      </c>
      <c r="D90" s="108"/>
      <c r="E90" s="128" t="s">
        <v>504</v>
      </c>
      <c r="F90" s="370" t="s">
        <v>242</v>
      </c>
      <c r="G90" s="278"/>
      <c r="H90" s="128">
        <f>IF($D90="","",VLOOKUP($D90,#REF!,4))</f>
      </c>
      <c r="I90" s="270"/>
      <c r="J90" s="112"/>
      <c r="K90" s="280"/>
      <c r="L90" s="112" t="s">
        <v>835</v>
      </c>
      <c r="M90" s="280"/>
      <c r="N90" s="151"/>
      <c r="O90" s="114"/>
      <c r="P90" s="112"/>
      <c r="Q90" s="115"/>
      <c r="R90" s="118"/>
      <c r="T90" s="127" t="e">
        <f>#REF!</f>
        <v>#REF!</v>
      </c>
    </row>
    <row r="91" spans="1:20" s="46" customFormat="1" ht="9" customHeight="1" thickBot="1">
      <c r="A91" s="242"/>
      <c r="B91" s="271"/>
      <c r="C91" s="271"/>
      <c r="D91" s="271"/>
      <c r="E91" s="128" t="s">
        <v>759</v>
      </c>
      <c r="F91" s="370" t="s">
        <v>231</v>
      </c>
      <c r="G91" s="278"/>
      <c r="H91" s="128">
        <f>IF($D90="","",VLOOKUP($D90,#REF!,9))</f>
      </c>
      <c r="I91" s="272"/>
      <c r="J91" s="104">
        <f>IF(I91="a",E90,IF(I91="b",E92,""))</f>
      </c>
      <c r="K91" s="280"/>
      <c r="L91" s="112"/>
      <c r="M91" s="280"/>
      <c r="N91" s="112"/>
      <c r="O91" s="114"/>
      <c r="P91" s="112"/>
      <c r="Q91" s="115"/>
      <c r="R91" s="118"/>
      <c r="T91" s="142" t="e">
        <f>#REF!</f>
        <v>#REF!</v>
      </c>
    </row>
    <row r="92" spans="1:18" s="46" customFormat="1" ht="9" customHeight="1">
      <c r="A92" s="242"/>
      <c r="B92" s="121"/>
      <c r="C92" s="121"/>
      <c r="D92" s="131"/>
      <c r="E92" s="106"/>
      <c r="F92" s="377"/>
      <c r="G92" s="71"/>
      <c r="H92" s="106"/>
      <c r="I92" s="273"/>
      <c r="J92" s="274" t="str">
        <f>UPPER(IF(OR(I93="a",I93="as"),E90,IF(OR(I93="b",I93="bs"),E94,)))</f>
        <v>ΠΑΤΟΥΝΗΣ</v>
      </c>
      <c r="K92" s="284"/>
      <c r="L92" s="112"/>
      <c r="M92" s="280"/>
      <c r="N92" s="112"/>
      <c r="O92" s="114"/>
      <c r="P92" s="112"/>
      <c r="Q92" s="115"/>
      <c r="R92" s="118"/>
    </row>
    <row r="93" spans="1:18" s="46" customFormat="1" ht="9" customHeight="1">
      <c r="A93" s="242"/>
      <c r="B93" s="121"/>
      <c r="C93" s="121"/>
      <c r="D93" s="131"/>
      <c r="E93" s="106"/>
      <c r="F93" s="377"/>
      <c r="G93" s="71"/>
      <c r="H93" s="124" t="s">
        <v>13</v>
      </c>
      <c r="I93" s="133" t="s">
        <v>365</v>
      </c>
      <c r="J93" s="276" t="str">
        <f>UPPER(IF(OR(I93="a",I93="as"),E91,IF(OR(I93="b",I93="bs"),E95,)))</f>
        <v>ΣΑΚΚΟΥΛΑΣ</v>
      </c>
      <c r="K93" s="272"/>
      <c r="L93" s="112"/>
      <c r="M93" s="280"/>
      <c r="N93" s="112"/>
      <c r="O93" s="114"/>
      <c r="P93" s="112"/>
      <c r="Q93" s="115"/>
      <c r="R93" s="118"/>
    </row>
    <row r="94" spans="1:18" s="46" customFormat="1" ht="9" customHeight="1">
      <c r="A94" s="242">
        <v>20</v>
      </c>
      <c r="B94" s="107">
        <f>IF($D94="","",VLOOKUP($D94,#REF!,20))</f>
      </c>
      <c r="C94" s="107">
        <f>IF($D94="","",VLOOKUP($D94,#REF!,21))</f>
      </c>
      <c r="D94" s="108"/>
      <c r="E94" s="128" t="s">
        <v>537</v>
      </c>
      <c r="F94" s="370" t="s">
        <v>252</v>
      </c>
      <c r="G94" s="278"/>
      <c r="H94" s="128">
        <f>IF($D94="","",VLOOKUP($D94,#REF!,4))</f>
      </c>
      <c r="I94" s="279"/>
      <c r="J94" s="112" t="s">
        <v>915</v>
      </c>
      <c r="K94" s="114"/>
      <c r="L94" s="151"/>
      <c r="M94" s="284"/>
      <c r="N94" s="112"/>
      <c r="O94" s="114"/>
      <c r="P94" s="112"/>
      <c r="Q94" s="115"/>
      <c r="R94" s="118"/>
    </row>
    <row r="95" spans="1:18" s="46" customFormat="1" ht="9" customHeight="1">
      <c r="A95" s="242"/>
      <c r="B95" s="271"/>
      <c r="C95" s="271"/>
      <c r="D95" s="271"/>
      <c r="E95" s="128" t="s">
        <v>472</v>
      </c>
      <c r="F95" s="370" t="s">
        <v>276</v>
      </c>
      <c r="G95" s="278"/>
      <c r="H95" s="128">
        <f>IF($D94="","",VLOOKUP($D94,#REF!,9))</f>
      </c>
      <c r="I95" s="272"/>
      <c r="J95" s="112"/>
      <c r="K95" s="114"/>
      <c r="L95" s="257"/>
      <c r="M95" s="285"/>
      <c r="N95" s="112"/>
      <c r="O95" s="114"/>
      <c r="P95" s="112"/>
      <c r="Q95" s="115"/>
      <c r="R95" s="118"/>
    </row>
    <row r="96" spans="1:18" s="46" customFormat="1" ht="9" customHeight="1">
      <c r="A96" s="242"/>
      <c r="B96" s="121"/>
      <c r="C96" s="121"/>
      <c r="D96" s="121"/>
      <c r="E96" s="106"/>
      <c r="F96" s="377"/>
      <c r="G96" s="71"/>
      <c r="H96" s="106"/>
      <c r="I96" s="282"/>
      <c r="J96" s="112"/>
      <c r="K96" s="114"/>
      <c r="L96" s="112"/>
      <c r="M96" s="273"/>
      <c r="N96" s="274" t="str">
        <f>UPPER(IF(OR(M97="a",M97="as"),L88,IF(OR(M97="b",M97="bs"),L104,)))</f>
        <v>ΒΑΖΑΙΟΣ</v>
      </c>
      <c r="O96" s="114"/>
      <c r="P96" s="112"/>
      <c r="Q96" s="115"/>
      <c r="R96" s="118"/>
    </row>
    <row r="97" spans="1:18" s="46" customFormat="1" ht="9" customHeight="1">
      <c r="A97" s="242"/>
      <c r="B97" s="121"/>
      <c r="C97" s="121"/>
      <c r="D97" s="121"/>
      <c r="E97" s="106"/>
      <c r="F97" s="377"/>
      <c r="G97" s="71"/>
      <c r="H97" s="106"/>
      <c r="I97" s="282"/>
      <c r="J97" s="112"/>
      <c r="K97" s="114"/>
      <c r="L97" s="124" t="s">
        <v>13</v>
      </c>
      <c r="M97" s="133" t="s">
        <v>363</v>
      </c>
      <c r="N97" s="276" t="str">
        <f>UPPER(IF(OR(M97="a",M97="as"),L89,IF(OR(M97="b",M97="bs"),L105,)))</f>
        <v>ΒΑΡΒΕΡΗΣ</v>
      </c>
      <c r="O97" s="277"/>
      <c r="P97" s="112"/>
      <c r="Q97" s="115"/>
      <c r="R97" s="118"/>
    </row>
    <row r="98" spans="1:18" s="46" customFormat="1" ht="9" customHeight="1">
      <c r="A98" s="242">
        <v>21</v>
      </c>
      <c r="B98" s="107">
        <f>IF($D98="","",VLOOKUP($D98,#REF!,20))</f>
      </c>
      <c r="C98" s="107">
        <f>IF($D98="","",VLOOKUP($D98,#REF!,21))</f>
      </c>
      <c r="D98" s="108"/>
      <c r="E98" s="360" t="s">
        <v>488</v>
      </c>
      <c r="F98" s="370" t="s">
        <v>300</v>
      </c>
      <c r="G98" s="269"/>
      <c r="H98" s="109">
        <f>IF($D98="","",VLOOKUP($D98,#REF!,4))</f>
      </c>
      <c r="I98" s="270"/>
      <c r="J98" s="112"/>
      <c r="K98" s="114"/>
      <c r="L98" s="112"/>
      <c r="M98" s="280"/>
      <c r="N98" s="112" t="s">
        <v>879</v>
      </c>
      <c r="O98" s="280"/>
      <c r="P98" s="112"/>
      <c r="Q98" s="115"/>
      <c r="R98" s="118"/>
    </row>
    <row r="99" spans="1:18" s="46" customFormat="1" ht="9" customHeight="1">
      <c r="A99" s="242"/>
      <c r="B99" s="271"/>
      <c r="C99" s="271"/>
      <c r="D99" s="271"/>
      <c r="E99" s="360" t="s">
        <v>507</v>
      </c>
      <c r="F99" s="370" t="s">
        <v>307</v>
      </c>
      <c r="G99" s="269"/>
      <c r="H99" s="109">
        <f>IF($D98="","",VLOOKUP($D98,#REF!,9))</f>
      </c>
      <c r="I99" s="272"/>
      <c r="J99" s="104">
        <f>IF(I99="a",E98,IF(I99="b",E100,""))</f>
      </c>
      <c r="K99" s="114"/>
      <c r="L99" s="112"/>
      <c r="M99" s="280"/>
      <c r="N99" s="112"/>
      <c r="O99" s="280"/>
      <c r="P99" s="112"/>
      <c r="Q99" s="115"/>
      <c r="R99" s="118"/>
    </row>
    <row r="100" spans="1:18" s="46" customFormat="1" ht="9" customHeight="1">
      <c r="A100" s="242"/>
      <c r="B100" s="121"/>
      <c r="C100" s="121"/>
      <c r="D100" s="121"/>
      <c r="E100" s="106"/>
      <c r="F100" s="377"/>
      <c r="G100" s="71"/>
      <c r="H100" s="106"/>
      <c r="I100" s="273"/>
      <c r="J100" s="274" t="str">
        <f>UPPER(IF(OR(I101="a",I101="as"),E98,IF(OR(I101="b",I101="bs"),E102,)))</f>
        <v>ΒΟΥΤΣΑΣ</v>
      </c>
      <c r="K100" s="275"/>
      <c r="L100" s="112"/>
      <c r="M100" s="280"/>
      <c r="N100" s="112"/>
      <c r="O100" s="280"/>
      <c r="P100" s="112"/>
      <c r="Q100" s="115"/>
      <c r="R100" s="118"/>
    </row>
    <row r="101" spans="1:18" s="46" customFormat="1" ht="9" customHeight="1">
      <c r="A101" s="242"/>
      <c r="B101" s="121"/>
      <c r="C101" s="121"/>
      <c r="D101" s="121"/>
      <c r="E101" s="106"/>
      <c r="F101" s="377"/>
      <c r="G101" s="71"/>
      <c r="H101" s="124" t="s">
        <v>13</v>
      </c>
      <c r="I101" s="133" t="s">
        <v>820</v>
      </c>
      <c r="J101" s="276" t="str">
        <f>UPPER(IF(OR(I101="a",I101="as"),E99,IF(OR(I101="b",I101="bs"),E103,)))</f>
        <v>ΣΑΡΑΝΤΟΠΟΥΛΟΣ</v>
      </c>
      <c r="K101" s="277"/>
      <c r="L101" s="112"/>
      <c r="M101" s="280"/>
      <c r="N101" s="112"/>
      <c r="O101" s="280"/>
      <c r="P101" s="112"/>
      <c r="Q101" s="115"/>
      <c r="R101" s="118"/>
    </row>
    <row r="102" spans="1:18" s="46" customFormat="1" ht="9" customHeight="1">
      <c r="A102" s="242">
        <v>22</v>
      </c>
      <c r="B102" s="107">
        <f>IF($D102="","",VLOOKUP($D102,#REF!,20))</f>
      </c>
      <c r="C102" s="107">
        <f>IF($D102="","",VLOOKUP($D102,#REF!,21))</f>
      </c>
      <c r="D102" s="108"/>
      <c r="E102" s="128" t="s">
        <v>545</v>
      </c>
      <c r="F102" s="370" t="s">
        <v>345</v>
      </c>
      <c r="G102" s="278"/>
      <c r="H102" s="128">
        <f>IF($D102="","",VLOOKUP($D102,#REF!,4))</f>
      </c>
      <c r="I102" s="279"/>
      <c r="J102" s="112" t="s">
        <v>903</v>
      </c>
      <c r="K102" s="280"/>
      <c r="L102" s="151"/>
      <c r="M102" s="284"/>
      <c r="N102" s="112"/>
      <c r="O102" s="280"/>
      <c r="P102" s="112"/>
      <c r="Q102" s="115"/>
      <c r="R102" s="118"/>
    </row>
    <row r="103" spans="1:18" s="46" customFormat="1" ht="9" customHeight="1">
      <c r="A103" s="242"/>
      <c r="B103" s="271"/>
      <c r="C103" s="271"/>
      <c r="D103" s="271"/>
      <c r="E103" s="128" t="s">
        <v>519</v>
      </c>
      <c r="F103" s="370" t="s">
        <v>345</v>
      </c>
      <c r="G103" s="278"/>
      <c r="H103" s="128">
        <f>IF($D102="","",VLOOKUP($D102,#REF!,9))</f>
      </c>
      <c r="I103" s="272"/>
      <c r="J103" s="112"/>
      <c r="K103" s="280"/>
      <c r="L103" s="257"/>
      <c r="M103" s="285"/>
      <c r="N103" s="112"/>
      <c r="O103" s="280"/>
      <c r="P103" s="112"/>
      <c r="Q103" s="115"/>
      <c r="R103" s="118"/>
    </row>
    <row r="104" spans="1:18" s="46" customFormat="1" ht="9" customHeight="1">
      <c r="A104" s="242"/>
      <c r="B104" s="121"/>
      <c r="C104" s="121"/>
      <c r="D104" s="131"/>
      <c r="E104" s="106"/>
      <c r="F104" s="377"/>
      <c r="G104" s="71"/>
      <c r="H104" s="106"/>
      <c r="I104" s="282"/>
      <c r="J104" s="112"/>
      <c r="K104" s="273"/>
      <c r="L104" s="274" t="str">
        <f>UPPER(IF(OR(K105="a",K105="as"),J100,IF(OR(K105="b",K105="bs"),J108,)))</f>
        <v>ΒΟΥΤΣΑΣ</v>
      </c>
      <c r="M104" s="280"/>
      <c r="N104" s="112"/>
      <c r="O104" s="280"/>
      <c r="P104" s="112"/>
      <c r="Q104" s="115"/>
      <c r="R104" s="118"/>
    </row>
    <row r="105" spans="1:18" s="46" customFormat="1" ht="9" customHeight="1">
      <c r="A105" s="242"/>
      <c r="B105" s="121"/>
      <c r="C105" s="121"/>
      <c r="D105" s="131"/>
      <c r="E105" s="106"/>
      <c r="F105" s="377"/>
      <c r="G105" s="71"/>
      <c r="H105" s="106"/>
      <c r="I105" s="282"/>
      <c r="J105" s="124" t="s">
        <v>13</v>
      </c>
      <c r="K105" s="133" t="s">
        <v>820</v>
      </c>
      <c r="L105" s="276" t="str">
        <f>UPPER(IF(OR(K105="a",K105="as"),J101,IF(OR(K105="b",K105="bs"),J109,)))</f>
        <v>ΣΑΡΑΝΤΟΠΟΥΛΟΣ</v>
      </c>
      <c r="M105" s="272"/>
      <c r="N105" s="112"/>
      <c r="O105" s="280"/>
      <c r="P105" s="112"/>
      <c r="Q105" s="115"/>
      <c r="R105" s="118"/>
    </row>
    <row r="106" spans="1:18" s="46" customFormat="1" ht="9" customHeight="1">
      <c r="A106" s="283">
        <v>23</v>
      </c>
      <c r="B106" s="107">
        <f>IF($D106="","",VLOOKUP($D106,#REF!,20))</f>
      </c>
      <c r="C106" s="107">
        <f>IF($D106="","",VLOOKUP($D106,#REF!,21))</f>
      </c>
      <c r="D106" s="108"/>
      <c r="E106" s="128" t="s">
        <v>531</v>
      </c>
      <c r="F106" s="370" t="s">
        <v>254</v>
      </c>
      <c r="G106" s="278"/>
      <c r="H106" s="128">
        <f>IF($D106="","",VLOOKUP($D106,#REF!,4))</f>
      </c>
      <c r="I106" s="270"/>
      <c r="J106" s="112"/>
      <c r="K106" s="280"/>
      <c r="L106" s="112" t="s">
        <v>866</v>
      </c>
      <c r="M106" s="114"/>
      <c r="N106" s="151"/>
      <c r="O106" s="280"/>
      <c r="P106" s="112"/>
      <c r="Q106" s="115"/>
      <c r="R106" s="118"/>
    </row>
    <row r="107" spans="1:18" s="46" customFormat="1" ht="9" customHeight="1">
      <c r="A107" s="242"/>
      <c r="B107" s="271"/>
      <c r="C107" s="271"/>
      <c r="D107" s="271"/>
      <c r="E107" s="128" t="s">
        <v>474</v>
      </c>
      <c r="F107" s="370" t="s">
        <v>295</v>
      </c>
      <c r="G107" s="278"/>
      <c r="H107" s="128">
        <f>IF($D106="","",VLOOKUP($D106,#REF!,9))</f>
      </c>
      <c r="I107" s="272"/>
      <c r="J107" s="104">
        <f>IF(I107="a",E106,IF(I107="b",E108,""))</f>
      </c>
      <c r="K107" s="280"/>
      <c r="L107" s="112"/>
      <c r="M107" s="114"/>
      <c r="N107" s="112"/>
      <c r="O107" s="280"/>
      <c r="P107" s="112"/>
      <c r="Q107" s="115"/>
      <c r="R107" s="118"/>
    </row>
    <row r="108" spans="1:18" s="46" customFormat="1" ht="9" customHeight="1">
      <c r="A108" s="242"/>
      <c r="B108" s="121"/>
      <c r="C108" s="121"/>
      <c r="D108" s="131"/>
      <c r="E108" s="106"/>
      <c r="F108" s="377"/>
      <c r="G108" s="71"/>
      <c r="H108" s="106"/>
      <c r="I108" s="273"/>
      <c r="J108" s="274" t="str">
        <f>UPPER(IF(OR(I109="a",I109="as"),E106,IF(OR(I109="b",I109="bs"),E110,)))</f>
        <v>DRAGICEVIC</v>
      </c>
      <c r="K108" s="284"/>
      <c r="L108" s="112"/>
      <c r="M108" s="114"/>
      <c r="N108" s="112"/>
      <c r="O108" s="280"/>
      <c r="P108" s="112"/>
      <c r="Q108" s="115"/>
      <c r="R108" s="118"/>
    </row>
    <row r="109" spans="1:18" s="46" customFormat="1" ht="9" customHeight="1">
      <c r="A109" s="242"/>
      <c r="B109" s="121"/>
      <c r="C109" s="121"/>
      <c r="D109" s="131"/>
      <c r="E109" s="106"/>
      <c r="F109" s="377"/>
      <c r="G109" s="71"/>
      <c r="H109" s="124" t="s">
        <v>13</v>
      </c>
      <c r="I109" s="133" t="s">
        <v>824</v>
      </c>
      <c r="J109" s="276" t="str">
        <f>UPPER(IF(OR(I109="a",I109="as"),E107,IF(OR(I109="b",I109="bs"),E111,)))</f>
        <v>ΠΑΠΑΝΑΓΙΩΤΟΥ</v>
      </c>
      <c r="K109" s="272"/>
      <c r="L109" s="112"/>
      <c r="M109" s="114"/>
      <c r="N109" s="112"/>
      <c r="O109" s="280"/>
      <c r="P109" s="112"/>
      <c r="Q109" s="115"/>
      <c r="R109" s="118"/>
    </row>
    <row r="110" spans="1:18" s="46" customFormat="1" ht="9" customHeight="1">
      <c r="A110" s="268">
        <v>24</v>
      </c>
      <c r="B110" s="107">
        <f>IF($D110="","",VLOOKUP($D110,#REF!,20))</f>
      </c>
      <c r="C110" s="107">
        <f>IF($D110="","",VLOOKUP($D110,#REF!,21))</f>
      </c>
      <c r="D110" s="108"/>
      <c r="E110" s="360" t="s">
        <v>743</v>
      </c>
      <c r="F110" s="370" t="s">
        <v>744</v>
      </c>
      <c r="G110" s="364"/>
      <c r="H110" s="109">
        <f>IF($D110="","",VLOOKUP($D110,#REF!,4))</f>
      </c>
      <c r="I110" s="279"/>
      <c r="J110" s="112" t="s">
        <v>904</v>
      </c>
      <c r="K110" s="114"/>
      <c r="L110" s="151"/>
      <c r="M110" s="275"/>
      <c r="N110" s="112"/>
      <c r="O110" s="280"/>
      <c r="P110" s="112"/>
      <c r="Q110" s="115"/>
      <c r="R110" s="118"/>
    </row>
    <row r="111" spans="1:18" s="46" customFormat="1" ht="9" customHeight="1">
      <c r="A111" s="242"/>
      <c r="B111" s="271"/>
      <c r="C111" s="271"/>
      <c r="D111" s="271"/>
      <c r="E111" s="360" t="s">
        <v>745</v>
      </c>
      <c r="F111" s="370" t="s">
        <v>331</v>
      </c>
      <c r="G111" s="364"/>
      <c r="H111" s="109">
        <f>IF($D110="","",VLOOKUP($D110,#REF!,9))</f>
      </c>
      <c r="I111" s="272"/>
      <c r="J111" s="112"/>
      <c r="K111" s="114"/>
      <c r="L111" s="257"/>
      <c r="M111" s="281"/>
      <c r="N111" s="112"/>
      <c r="O111" s="280"/>
      <c r="P111" s="112"/>
      <c r="Q111" s="115"/>
      <c r="R111" s="118"/>
    </row>
    <row r="112" spans="1:18" s="46" customFormat="1" ht="9" customHeight="1">
      <c r="A112" s="242"/>
      <c r="B112" s="121"/>
      <c r="C112" s="121"/>
      <c r="D112" s="131"/>
      <c r="E112" s="106"/>
      <c r="F112" s="377"/>
      <c r="G112" s="71"/>
      <c r="H112" s="106"/>
      <c r="I112" s="282"/>
      <c r="J112" s="112"/>
      <c r="K112" s="114"/>
      <c r="L112" s="112"/>
      <c r="M112" s="114"/>
      <c r="N112" s="114"/>
      <c r="O112" s="273"/>
      <c r="P112" s="274" t="str">
        <f>UPPER(IF(OR(O113="a",O113="as"),N96,IF(OR(O113="b",O113="bs"),N128,)))</f>
        <v>ΒΑΖΑΙΟΣ</v>
      </c>
      <c r="Q112" s="286"/>
      <c r="R112" s="118"/>
    </row>
    <row r="113" spans="1:18" s="46" customFormat="1" ht="9" customHeight="1">
      <c r="A113" s="242"/>
      <c r="B113" s="121"/>
      <c r="C113" s="121"/>
      <c r="D113" s="131"/>
      <c r="E113" s="106"/>
      <c r="F113" s="377"/>
      <c r="G113" s="71"/>
      <c r="H113" s="106"/>
      <c r="I113" s="282"/>
      <c r="J113" s="112"/>
      <c r="K113" s="114"/>
      <c r="L113" s="112"/>
      <c r="M113" s="114"/>
      <c r="N113" s="124" t="s">
        <v>13</v>
      </c>
      <c r="O113" s="133" t="s">
        <v>363</v>
      </c>
      <c r="P113" s="276" t="str">
        <f>UPPER(IF(OR(O113="a",O113="as"),N97,IF(OR(O113="b",O113="bs"),N129,)))</f>
        <v>ΒΑΡΒΕΡΗΣ</v>
      </c>
      <c r="Q113" s="287"/>
      <c r="R113" s="118"/>
    </row>
    <row r="114" spans="1:18" s="46" customFormat="1" ht="9" customHeight="1">
      <c r="A114" s="268">
        <v>25</v>
      </c>
      <c r="B114" s="107">
        <f>IF($D114="","",VLOOKUP($D114,#REF!,20))</f>
      </c>
      <c r="C114" s="107">
        <f>IF($D114="","",VLOOKUP($D114,#REF!,21))</f>
      </c>
      <c r="D114" s="108"/>
      <c r="E114" s="360" t="s">
        <v>520</v>
      </c>
      <c r="F114" s="370" t="s">
        <v>746</v>
      </c>
      <c r="G114" s="364"/>
      <c r="H114" s="109">
        <f>IF($D114="","",VLOOKUP($D114,#REF!,4))</f>
      </c>
      <c r="I114" s="270"/>
      <c r="J114" s="112"/>
      <c r="K114" s="114"/>
      <c r="L114" s="112"/>
      <c r="M114" s="114"/>
      <c r="N114" s="112"/>
      <c r="O114" s="280"/>
      <c r="P114" s="151" t="s">
        <v>855</v>
      </c>
      <c r="Q114" s="115"/>
      <c r="R114" s="118"/>
    </row>
    <row r="115" spans="1:18" s="46" customFormat="1" ht="9" customHeight="1">
      <c r="A115" s="242"/>
      <c r="B115" s="271"/>
      <c r="C115" s="271"/>
      <c r="D115" s="271"/>
      <c r="E115" s="360" t="s">
        <v>574</v>
      </c>
      <c r="F115" s="370" t="s">
        <v>252</v>
      </c>
      <c r="G115" s="364"/>
      <c r="H115" s="109">
        <f>IF($D114="","",VLOOKUP($D114,#REF!,9))</f>
      </c>
      <c r="I115" s="272"/>
      <c r="J115" s="104">
        <f>IF(I115="a",E114,IF(I115="b",E116,""))</f>
      </c>
      <c r="K115" s="114"/>
      <c r="L115" s="112"/>
      <c r="M115" s="114"/>
      <c r="N115" s="112"/>
      <c r="O115" s="280"/>
      <c r="P115" s="257"/>
      <c r="Q115" s="288"/>
      <c r="R115" s="118"/>
    </row>
    <row r="116" spans="1:18" s="46" customFormat="1" ht="9" customHeight="1">
      <c r="A116" s="242"/>
      <c r="B116" s="121"/>
      <c r="C116" s="121"/>
      <c r="D116" s="131"/>
      <c r="E116" s="106"/>
      <c r="F116" s="377"/>
      <c r="G116" s="71"/>
      <c r="H116" s="106"/>
      <c r="I116" s="273"/>
      <c r="J116" s="274" t="str">
        <f>UPPER(IF(OR(I117="a",I117="as"),E114,IF(OR(I117="b",I117="bs"),E118,)))</f>
        <v>ΦΟΥΝΤΗΣ</v>
      </c>
      <c r="K116" s="275"/>
      <c r="L116" s="112"/>
      <c r="M116" s="114"/>
      <c r="N116" s="112"/>
      <c r="O116" s="280"/>
      <c r="P116" s="112"/>
      <c r="Q116" s="115"/>
      <c r="R116" s="118"/>
    </row>
    <row r="117" spans="1:18" s="46" customFormat="1" ht="9" customHeight="1">
      <c r="A117" s="242"/>
      <c r="B117" s="121"/>
      <c r="C117" s="121"/>
      <c r="D117" s="131"/>
      <c r="E117" s="106"/>
      <c r="F117" s="377"/>
      <c r="G117" s="71"/>
      <c r="H117" s="124" t="s">
        <v>13</v>
      </c>
      <c r="I117" s="133" t="s">
        <v>365</v>
      </c>
      <c r="J117" s="276" t="str">
        <f>UPPER(IF(OR(I117="a",I117="as"),E115,IF(OR(I117="b",I117="bs"),E119,)))</f>
        <v>ΜΠΑΜΠΛΕΚΟΣ</v>
      </c>
      <c r="K117" s="277"/>
      <c r="L117" s="112"/>
      <c r="M117" s="114"/>
      <c r="N117" s="112"/>
      <c r="O117" s="280"/>
      <c r="P117" s="112"/>
      <c r="Q117" s="115"/>
      <c r="R117" s="118"/>
    </row>
    <row r="118" spans="1:18" s="46" customFormat="1" ht="9" customHeight="1">
      <c r="A118" s="242">
        <v>26</v>
      </c>
      <c r="B118" s="107">
        <f>IF($D118="","",VLOOKUP($D118,#REF!,20))</f>
      </c>
      <c r="C118" s="107">
        <f>IF($D118="","",VLOOKUP($D118,#REF!,21))</f>
      </c>
      <c r="D118" s="108"/>
      <c r="E118" s="128" t="s">
        <v>455</v>
      </c>
      <c r="F118" s="370" t="s">
        <v>314</v>
      </c>
      <c r="G118" s="278"/>
      <c r="H118" s="128">
        <f>IF($D118="","",VLOOKUP($D118,#REF!,4))</f>
      </c>
      <c r="I118" s="279"/>
      <c r="J118" s="112" t="s">
        <v>819</v>
      </c>
      <c r="K118" s="280"/>
      <c r="L118" s="151"/>
      <c r="M118" s="275"/>
      <c r="N118" s="112"/>
      <c r="O118" s="280"/>
      <c r="P118" s="112"/>
      <c r="Q118" s="115"/>
      <c r="R118" s="118"/>
    </row>
    <row r="119" spans="1:18" s="46" customFormat="1" ht="9" customHeight="1">
      <c r="A119" s="242"/>
      <c r="B119" s="271"/>
      <c r="C119" s="271"/>
      <c r="D119" s="271"/>
      <c r="E119" s="128" t="s">
        <v>506</v>
      </c>
      <c r="F119" s="370" t="s">
        <v>248</v>
      </c>
      <c r="G119" s="278"/>
      <c r="H119" s="128">
        <f>IF($D118="","",VLOOKUP($D118,#REF!,9))</f>
      </c>
      <c r="I119" s="272"/>
      <c r="J119" s="112"/>
      <c r="K119" s="280"/>
      <c r="L119" s="257"/>
      <c r="M119" s="281"/>
      <c r="N119" s="112"/>
      <c r="O119" s="280"/>
      <c r="P119" s="112"/>
      <c r="Q119" s="115"/>
      <c r="R119" s="118"/>
    </row>
    <row r="120" spans="1:18" s="46" customFormat="1" ht="9" customHeight="1">
      <c r="A120" s="242"/>
      <c r="B120" s="121"/>
      <c r="C120" s="121"/>
      <c r="D120" s="131"/>
      <c r="E120" s="106"/>
      <c r="F120" s="377"/>
      <c r="G120" s="71"/>
      <c r="H120" s="106"/>
      <c r="I120" s="282"/>
      <c r="J120" s="112"/>
      <c r="K120" s="273"/>
      <c r="L120" s="274" t="str">
        <f>UPPER(IF(OR(K121="a",K121="as"),J116,IF(OR(K121="b",K121="bs"),J124,)))</f>
        <v>ΔΕΣΥΠΡΗΣ</v>
      </c>
      <c r="M120" s="114"/>
      <c r="N120" s="112"/>
      <c r="O120" s="280"/>
      <c r="P120" s="112"/>
      <c r="Q120" s="115"/>
      <c r="R120" s="118"/>
    </row>
    <row r="121" spans="1:18" s="46" customFormat="1" ht="9" customHeight="1">
      <c r="A121" s="242"/>
      <c r="B121" s="121"/>
      <c r="C121" s="121"/>
      <c r="D121" s="131"/>
      <c r="E121" s="106"/>
      <c r="F121" s="377"/>
      <c r="G121" s="71"/>
      <c r="H121" s="106"/>
      <c r="I121" s="282"/>
      <c r="J121" s="124" t="s">
        <v>13</v>
      </c>
      <c r="K121" s="133" t="s">
        <v>824</v>
      </c>
      <c r="L121" s="276" t="str">
        <f>UPPER(IF(OR(K121="a",K121="as"),J117,IF(OR(K121="b",K121="bs"),J125,)))</f>
        <v>ΔΕΣΥΠΡΗΣ</v>
      </c>
      <c r="M121" s="277"/>
      <c r="N121" s="112"/>
      <c r="O121" s="280"/>
      <c r="P121" s="112"/>
      <c r="Q121" s="115"/>
      <c r="R121" s="118"/>
    </row>
    <row r="122" spans="1:18" s="46" customFormat="1" ht="9" customHeight="1">
      <c r="A122" s="283">
        <v>27</v>
      </c>
      <c r="B122" s="107">
        <f>IF($D122="","",VLOOKUP($D122,#REF!,20))</f>
      </c>
      <c r="C122" s="107">
        <f>IF($D122="","",VLOOKUP($D122,#REF!,21))</f>
      </c>
      <c r="D122" s="108"/>
      <c r="E122" s="128" t="s">
        <v>475</v>
      </c>
      <c r="F122" s="370" t="s">
        <v>290</v>
      </c>
      <c r="G122" s="278"/>
      <c r="H122" s="128">
        <f>IF($D122="","",VLOOKUP($D122,#REF!,4))</f>
      </c>
      <c r="I122" s="270"/>
      <c r="J122" s="112"/>
      <c r="K122" s="280"/>
      <c r="L122" s="112" t="s">
        <v>942</v>
      </c>
      <c r="M122" s="280"/>
      <c r="N122" s="151"/>
      <c r="O122" s="280"/>
      <c r="P122" s="112"/>
      <c r="Q122" s="115"/>
      <c r="R122" s="118"/>
    </row>
    <row r="123" spans="1:18" s="46" customFormat="1" ht="9" customHeight="1">
      <c r="A123" s="242"/>
      <c r="B123" s="271"/>
      <c r="C123" s="271"/>
      <c r="D123" s="271"/>
      <c r="E123" s="128" t="s">
        <v>604</v>
      </c>
      <c r="F123" s="370" t="s">
        <v>244</v>
      </c>
      <c r="G123" s="278"/>
      <c r="H123" s="128">
        <f>IF($D122="","",VLOOKUP($D122,#REF!,9))</f>
      </c>
      <c r="I123" s="272"/>
      <c r="J123" s="104">
        <f>IF(I123="a",E122,IF(I123="b",E124,""))</f>
      </c>
      <c r="K123" s="280"/>
      <c r="L123" s="112"/>
      <c r="M123" s="280"/>
      <c r="N123" s="112"/>
      <c r="O123" s="280"/>
      <c r="P123" s="112"/>
      <c r="Q123" s="115"/>
      <c r="R123" s="118"/>
    </row>
    <row r="124" spans="1:18" s="46" customFormat="1" ht="9" customHeight="1">
      <c r="A124" s="242"/>
      <c r="B124" s="121"/>
      <c r="C124" s="121"/>
      <c r="D124" s="121"/>
      <c r="E124" s="106"/>
      <c r="F124" s="377"/>
      <c r="G124" s="71"/>
      <c r="H124" s="106"/>
      <c r="I124" s="273"/>
      <c r="J124" s="274" t="str">
        <f>UPPER(IF(OR(I125="a",I125="as"),E122,IF(OR(I125="b",I125="bs"),E126,)))</f>
        <v>ΔΕΣΥΠΡΗΣ</v>
      </c>
      <c r="K124" s="284"/>
      <c r="L124" s="112"/>
      <c r="M124" s="280"/>
      <c r="N124" s="112"/>
      <c r="O124" s="280"/>
      <c r="P124" s="112"/>
      <c r="Q124" s="115"/>
      <c r="R124" s="118"/>
    </row>
    <row r="125" spans="1:18" s="46" customFormat="1" ht="9" customHeight="1">
      <c r="A125" s="242"/>
      <c r="B125" s="121"/>
      <c r="C125" s="121"/>
      <c r="D125" s="121"/>
      <c r="E125" s="106"/>
      <c r="F125" s="377"/>
      <c r="G125" s="71"/>
      <c r="H125" s="124" t="s">
        <v>13</v>
      </c>
      <c r="I125" s="133" t="s">
        <v>824</v>
      </c>
      <c r="J125" s="276" t="str">
        <f>UPPER(IF(OR(I125="a",I125="as"),E123,IF(OR(I125="b",I125="bs"),E127,)))</f>
        <v>ΔΕΣΥΠΡΗΣ</v>
      </c>
      <c r="K125" s="272"/>
      <c r="L125" s="112"/>
      <c r="M125" s="280"/>
      <c r="N125" s="112"/>
      <c r="O125" s="280"/>
      <c r="P125" s="112"/>
      <c r="Q125" s="115"/>
      <c r="R125" s="118"/>
    </row>
    <row r="126" spans="1:18" s="46" customFormat="1" ht="9" customHeight="1">
      <c r="A126" s="242">
        <v>28</v>
      </c>
      <c r="B126" s="107">
        <f>IF($D126="","",VLOOKUP($D126,#REF!,20))</f>
      </c>
      <c r="C126" s="107">
        <f>IF($D126="","",VLOOKUP($D126,#REF!,21))</f>
      </c>
      <c r="D126" s="108"/>
      <c r="E126" s="360" t="s">
        <v>383</v>
      </c>
      <c r="F126" s="370" t="s">
        <v>248</v>
      </c>
      <c r="G126" s="364"/>
      <c r="H126" s="109">
        <f>IF($D126="","",VLOOKUP($D126,#REF!,4))</f>
      </c>
      <c r="I126" s="279"/>
      <c r="J126" s="112" t="s">
        <v>879</v>
      </c>
      <c r="K126" s="114"/>
      <c r="L126" s="151"/>
      <c r="M126" s="284"/>
      <c r="N126" s="112"/>
      <c r="O126" s="280"/>
      <c r="P126" s="112"/>
      <c r="Q126" s="115"/>
      <c r="R126" s="118"/>
    </row>
    <row r="127" spans="1:18" s="46" customFormat="1" ht="9" customHeight="1">
      <c r="A127" s="242"/>
      <c r="B127" s="271"/>
      <c r="C127" s="271"/>
      <c r="D127" s="271"/>
      <c r="E127" s="360" t="s">
        <v>383</v>
      </c>
      <c r="F127" s="370" t="s">
        <v>307</v>
      </c>
      <c r="G127" s="364"/>
      <c r="H127" s="109">
        <f>IF($D126="","",VLOOKUP($D126,#REF!,9))</f>
      </c>
      <c r="I127" s="272"/>
      <c r="J127" s="112"/>
      <c r="K127" s="114"/>
      <c r="L127" s="257"/>
      <c r="M127" s="285"/>
      <c r="N127" s="112"/>
      <c r="O127" s="280"/>
      <c r="P127" s="112"/>
      <c r="Q127" s="115"/>
      <c r="R127" s="118"/>
    </row>
    <row r="128" spans="1:18" s="46" customFormat="1" ht="9" customHeight="1">
      <c r="A128" s="242"/>
      <c r="B128" s="121"/>
      <c r="C128" s="121"/>
      <c r="D128" s="121"/>
      <c r="E128" s="106"/>
      <c r="F128" s="377"/>
      <c r="G128" s="71"/>
      <c r="H128" s="106"/>
      <c r="I128" s="282"/>
      <c r="J128" s="112"/>
      <c r="K128" s="114"/>
      <c r="L128" s="112"/>
      <c r="M128" s="273"/>
      <c r="N128" s="274" t="str">
        <f>UPPER(IF(OR(M129="a",M129="as"),L120,IF(OR(M129="b",M129="bs"),L136,)))</f>
        <v>ΠΑΤΣΕΑΣ</v>
      </c>
      <c r="O128" s="280"/>
      <c r="P128" s="112"/>
      <c r="Q128" s="115"/>
      <c r="R128" s="118"/>
    </row>
    <row r="129" spans="1:18" s="46" customFormat="1" ht="9" customHeight="1">
      <c r="A129" s="242"/>
      <c r="B129" s="121"/>
      <c r="C129" s="121"/>
      <c r="D129" s="121"/>
      <c r="E129" s="106"/>
      <c r="F129" s="377"/>
      <c r="G129" s="71"/>
      <c r="H129" s="106"/>
      <c r="I129" s="282"/>
      <c r="J129" s="112"/>
      <c r="K129" s="114"/>
      <c r="L129" s="124" t="s">
        <v>13</v>
      </c>
      <c r="M129" s="133" t="s">
        <v>365</v>
      </c>
      <c r="N129" s="276" t="str">
        <f>UPPER(IF(OR(M129="a",M129="as"),L121,IF(OR(M129="b",M129="bs"),L137,)))</f>
        <v>ΜΙΧΟΣ</v>
      </c>
      <c r="O129" s="272"/>
      <c r="P129" s="112"/>
      <c r="Q129" s="115"/>
      <c r="R129" s="118"/>
    </row>
    <row r="130" spans="1:18" s="46" customFormat="1" ht="9" customHeight="1">
      <c r="A130" s="283">
        <v>29</v>
      </c>
      <c r="B130" s="107">
        <f>IF($D130="","",VLOOKUP($D130,#REF!,20))</f>
      </c>
      <c r="C130" s="107">
        <f>IF($D130="","",VLOOKUP($D130,#REF!,21))</f>
      </c>
      <c r="D130" s="108"/>
      <c r="E130" s="128" t="s">
        <v>473</v>
      </c>
      <c r="F130" s="370" t="s">
        <v>228</v>
      </c>
      <c r="G130" s="278"/>
      <c r="H130" s="128">
        <f>IF($D130="","",VLOOKUP($D130,#REF!,4))</f>
      </c>
      <c r="I130" s="270"/>
      <c r="J130" s="112"/>
      <c r="K130" s="114"/>
      <c r="L130" s="112"/>
      <c r="M130" s="280"/>
      <c r="N130" s="112" t="s">
        <v>834</v>
      </c>
      <c r="O130" s="114"/>
      <c r="P130" s="112"/>
      <c r="Q130" s="115"/>
      <c r="R130" s="118"/>
    </row>
    <row r="131" spans="1:18" s="46" customFormat="1" ht="9" customHeight="1">
      <c r="A131" s="242"/>
      <c r="B131" s="271"/>
      <c r="C131" s="271"/>
      <c r="D131" s="271"/>
      <c r="E131" s="128" t="s">
        <v>625</v>
      </c>
      <c r="F131" s="370" t="s">
        <v>231</v>
      </c>
      <c r="G131" s="278"/>
      <c r="H131" s="128">
        <f>IF($D130="","",VLOOKUP($D130,#REF!,9))</f>
      </c>
      <c r="I131" s="272"/>
      <c r="J131" s="104">
        <f>IF(I131="a",E130,IF(I131="b",E132,""))</f>
      </c>
      <c r="K131" s="114"/>
      <c r="L131" s="112"/>
      <c r="M131" s="280"/>
      <c r="N131" s="112"/>
      <c r="O131" s="114"/>
      <c r="P131" s="112"/>
      <c r="Q131" s="115"/>
      <c r="R131" s="118"/>
    </row>
    <row r="132" spans="1:18" s="46" customFormat="1" ht="9" customHeight="1">
      <c r="A132" s="242"/>
      <c r="B132" s="121"/>
      <c r="C132" s="121"/>
      <c r="D132" s="131"/>
      <c r="E132" s="106"/>
      <c r="F132" s="377"/>
      <c r="G132" s="71"/>
      <c r="H132" s="106"/>
      <c r="I132" s="273"/>
      <c r="J132" s="274" t="str">
        <f>UPPER(IF(OR(I133="a",I133="as"),E130,IF(OR(I133="b",I133="bs"),E134,)))</f>
        <v>ΠΑΤΣΕΑΣ</v>
      </c>
      <c r="K132" s="275"/>
      <c r="L132" s="112"/>
      <c r="M132" s="280"/>
      <c r="N132" s="112"/>
      <c r="O132" s="114"/>
      <c r="P132" s="112"/>
      <c r="Q132" s="115"/>
      <c r="R132" s="118"/>
    </row>
    <row r="133" spans="1:18" s="46" customFormat="1" ht="9" customHeight="1">
      <c r="A133" s="242"/>
      <c r="B133" s="121"/>
      <c r="C133" s="121"/>
      <c r="D133" s="131"/>
      <c r="E133" s="106"/>
      <c r="F133" s="377"/>
      <c r="G133" s="71"/>
      <c r="H133" s="124" t="s">
        <v>13</v>
      </c>
      <c r="I133" s="133" t="s">
        <v>820</v>
      </c>
      <c r="J133" s="276" t="str">
        <f>UPPER(IF(OR(I133="a",I133="as"),E131,IF(OR(I133="b",I133="bs"),E135,)))</f>
        <v>ΜΙΧΟΣ</v>
      </c>
      <c r="K133" s="277"/>
      <c r="L133" s="112"/>
      <c r="M133" s="280"/>
      <c r="N133" s="112"/>
      <c r="O133" s="114"/>
      <c r="P133" s="112"/>
      <c r="Q133" s="115"/>
      <c r="R133" s="118"/>
    </row>
    <row r="134" spans="1:18" s="46" customFormat="1" ht="9" customHeight="1">
      <c r="A134" s="242">
        <v>30</v>
      </c>
      <c r="B134" s="107">
        <f>IF($D134="","",VLOOKUP($D134,#REF!,20))</f>
      </c>
      <c r="C134" s="107">
        <f>IF($D134="","",VLOOKUP($D134,#REF!,21))</f>
      </c>
      <c r="D134" s="108"/>
      <c r="E134" s="360" t="s">
        <v>523</v>
      </c>
      <c r="F134" s="370" t="s">
        <v>254</v>
      </c>
      <c r="G134" s="364"/>
      <c r="H134" s="128">
        <f>IF($D134="","",VLOOKUP($D134,#REF!,4))</f>
      </c>
      <c r="I134" s="279"/>
      <c r="J134" s="112" t="s">
        <v>886</v>
      </c>
      <c r="K134" s="280"/>
      <c r="L134" s="151"/>
      <c r="M134" s="284"/>
      <c r="N134" s="112"/>
      <c r="O134" s="114"/>
      <c r="P134" s="112"/>
      <c r="Q134" s="115"/>
      <c r="R134" s="118"/>
    </row>
    <row r="135" spans="1:18" s="46" customFormat="1" ht="9" customHeight="1">
      <c r="A135" s="242"/>
      <c r="B135" s="271"/>
      <c r="C135" s="271"/>
      <c r="D135" s="271"/>
      <c r="E135" s="360" t="s">
        <v>541</v>
      </c>
      <c r="F135" s="370" t="s">
        <v>248</v>
      </c>
      <c r="G135" s="364"/>
      <c r="H135" s="128">
        <f>IF($D134="","",VLOOKUP($D134,#REF!,9))</f>
      </c>
      <c r="I135" s="272"/>
      <c r="J135" s="112"/>
      <c r="K135" s="280"/>
      <c r="L135" s="257"/>
      <c r="M135" s="285"/>
      <c r="N135" s="112"/>
      <c r="O135" s="114"/>
      <c r="P135" s="112"/>
      <c r="Q135" s="115"/>
      <c r="R135" s="118"/>
    </row>
    <row r="136" spans="1:18" s="46" customFormat="1" ht="9" customHeight="1">
      <c r="A136" s="242"/>
      <c r="B136" s="121"/>
      <c r="C136" s="121"/>
      <c r="D136" s="131"/>
      <c r="E136" s="106"/>
      <c r="F136" s="377"/>
      <c r="G136" s="71"/>
      <c r="H136" s="106"/>
      <c r="I136" s="282"/>
      <c r="J136" s="112"/>
      <c r="K136" s="273"/>
      <c r="L136" s="274" t="str">
        <f>UPPER(IF(OR(K137="a",K137="as"),J132,IF(OR(K137="b",K137="bs"),J140,)))</f>
        <v>ΠΑΤΣΕΑΣ</v>
      </c>
      <c r="M136" s="280"/>
      <c r="N136" s="112"/>
      <c r="O136" s="114"/>
      <c r="P136" s="112"/>
      <c r="Q136" s="115"/>
      <c r="R136" s="118"/>
    </row>
    <row r="137" spans="1:18" s="46" customFormat="1" ht="9" customHeight="1">
      <c r="A137" s="242"/>
      <c r="B137" s="121"/>
      <c r="C137" s="121"/>
      <c r="D137" s="131"/>
      <c r="E137" s="106"/>
      <c r="F137" s="377"/>
      <c r="G137" s="71"/>
      <c r="H137" s="106"/>
      <c r="I137" s="282"/>
      <c r="J137" s="124" t="s">
        <v>13</v>
      </c>
      <c r="K137" s="133" t="s">
        <v>820</v>
      </c>
      <c r="L137" s="276" t="str">
        <f>UPPER(IF(OR(K137="a",K137="as"),J133,IF(OR(K137="b",K137="bs"),J141,)))</f>
        <v>ΜΙΧΟΣ</v>
      </c>
      <c r="M137" s="272"/>
      <c r="N137" s="112"/>
      <c r="O137" s="114"/>
      <c r="P137" s="112"/>
      <c r="Q137" s="115"/>
      <c r="R137" s="118"/>
    </row>
    <row r="138" spans="1:18" s="46" customFormat="1" ht="9" customHeight="1">
      <c r="A138" s="283">
        <v>31</v>
      </c>
      <c r="B138" s="107">
        <f>IF($D138="","",VLOOKUP($D138,#REF!,20))</f>
      </c>
      <c r="C138" s="107">
        <f>IF($D138="","",VLOOKUP($D138,#REF!,21))</f>
      </c>
      <c r="D138" s="108"/>
      <c r="E138" s="128" t="s">
        <v>226</v>
      </c>
      <c r="F138" s="370">
        <f>IF($D138="","",VLOOKUP($D138,#REF!,3))</f>
      </c>
      <c r="G138" s="278"/>
      <c r="H138" s="128">
        <f>IF($D138="","",VLOOKUP($D138,#REF!,4))</f>
      </c>
      <c r="I138" s="270"/>
      <c r="J138" s="112"/>
      <c r="K138" s="280"/>
      <c r="L138" s="112" t="s">
        <v>895</v>
      </c>
      <c r="M138" s="114"/>
      <c r="N138" s="302" t="str">
        <f>N63</f>
        <v>Final</v>
      </c>
      <c r="O138" s="303"/>
      <c r="P138" s="302" t="str">
        <f>P63</f>
        <v>Winners</v>
      </c>
      <c r="Q138" s="303"/>
      <c r="R138" s="118"/>
    </row>
    <row r="139" spans="1:18" s="46" customFormat="1" ht="9" customHeight="1">
      <c r="A139" s="242"/>
      <c r="B139" s="271"/>
      <c r="C139" s="271"/>
      <c r="D139" s="271"/>
      <c r="E139" s="128">
        <f>UPPER(IF($D138="","",VLOOKUP($D138,#REF!,7)))</f>
      </c>
      <c r="F139" s="370">
        <f>IF($D138="","",VLOOKUP($D138,#REF!,8))</f>
      </c>
      <c r="G139" s="278"/>
      <c r="H139" s="128">
        <f>IF($D138="","",VLOOKUP($D138,#REF!,9))</f>
      </c>
      <c r="I139" s="272"/>
      <c r="J139" s="104">
        <f>IF(I139="a",E138,IF(I139="b",E140,""))</f>
      </c>
      <c r="K139" s="280"/>
      <c r="L139" s="112"/>
      <c r="M139" s="114"/>
      <c r="N139" s="327" t="str">
        <f>N64</f>
        <v>ΚΟΥΤΣΟΓΙΩΡΓΟΣ</v>
      </c>
      <c r="O139" s="303"/>
      <c r="P139" s="306"/>
      <c r="Q139" s="303"/>
      <c r="R139" s="118"/>
    </row>
    <row r="140" spans="1:18" s="46" customFormat="1" ht="9" customHeight="1">
      <c r="A140" s="242"/>
      <c r="B140" s="121"/>
      <c r="C140" s="121"/>
      <c r="D140" s="121"/>
      <c r="E140" s="145"/>
      <c r="F140" s="36"/>
      <c r="G140" s="290"/>
      <c r="H140" s="145"/>
      <c r="I140" s="273"/>
      <c r="J140" s="274" t="str">
        <f>UPPER(IF(OR(I141="a",I141="as"),E138,IF(OR(I141="b",I141="bs"),E142,)))</f>
        <v>ΔΟΥΒΗΣ</v>
      </c>
      <c r="K140" s="284"/>
      <c r="L140" s="112"/>
      <c r="M140" s="114"/>
      <c r="N140" s="307" t="str">
        <f>N65</f>
        <v>ΖΗΤΡΙΔΗΣ</v>
      </c>
      <c r="O140" s="321"/>
      <c r="P140" s="306"/>
      <c r="Q140" s="303"/>
      <c r="R140" s="118"/>
    </row>
    <row r="141" spans="1:18" s="46" customFormat="1" ht="9" customHeight="1">
      <c r="A141" s="242"/>
      <c r="B141" s="121"/>
      <c r="C141" s="121"/>
      <c r="D141" s="121"/>
      <c r="E141" s="112"/>
      <c r="F141" s="377"/>
      <c r="G141" s="71"/>
      <c r="H141" s="124" t="s">
        <v>13</v>
      </c>
      <c r="I141" s="133" t="s">
        <v>365</v>
      </c>
      <c r="J141" s="276" t="str">
        <f>UPPER(IF(OR(I141="a",I141="as"),E139,IF(OR(I141="b",I141="bs"),E143,)))</f>
        <v>ΔΟΥΒΗΣ</v>
      </c>
      <c r="K141" s="272"/>
      <c r="L141" s="112"/>
      <c r="M141" s="114"/>
      <c r="N141" s="306"/>
      <c r="O141" s="322"/>
      <c r="P141" s="304" t="str">
        <f>P66</f>
        <v>ΚΟΥΤΣΟΓΙΩΡΓΟΣ</v>
      </c>
      <c r="Q141" s="303"/>
      <c r="R141" s="118"/>
    </row>
    <row r="142" spans="1:18" s="46" customFormat="1" ht="9" customHeight="1">
      <c r="A142" s="289">
        <v>32</v>
      </c>
      <c r="B142" s="107">
        <f>IF($D142="","",VLOOKUP($D142,#REF!,20))</f>
      </c>
      <c r="C142" s="107">
        <f>IF($D142="","",VLOOKUP($D142,#REF!,21))</f>
      </c>
      <c r="D142" s="108"/>
      <c r="E142" s="360" t="s">
        <v>306</v>
      </c>
      <c r="F142" s="370" t="s">
        <v>307</v>
      </c>
      <c r="G142" s="364"/>
      <c r="H142" s="109">
        <f>IF($D142="","",VLOOKUP($D142,#REF!,4))</f>
      </c>
      <c r="I142" s="279"/>
      <c r="J142" s="112"/>
      <c r="K142" s="114"/>
      <c r="L142" s="151"/>
      <c r="M142" s="275"/>
      <c r="N142" s="306"/>
      <c r="O142" s="322"/>
      <c r="P142" s="307" t="str">
        <f>P67</f>
        <v>ΖΗΤΡΙΔΗΣ</v>
      </c>
      <c r="Q142" s="321"/>
      <c r="R142" s="118"/>
    </row>
    <row r="143" spans="1:18" s="46" customFormat="1" ht="9" customHeight="1">
      <c r="A143" s="242"/>
      <c r="B143" s="271"/>
      <c r="C143" s="271"/>
      <c r="D143" s="271"/>
      <c r="E143" s="360" t="s">
        <v>306</v>
      </c>
      <c r="F143" s="370" t="s">
        <v>335</v>
      </c>
      <c r="G143" s="364"/>
      <c r="H143" s="109">
        <f>IF($D142="","",VLOOKUP($D142,#REF!,9))</f>
      </c>
      <c r="I143" s="272"/>
      <c r="J143" s="112"/>
      <c r="K143" s="114"/>
      <c r="L143" s="257"/>
      <c r="M143" s="281"/>
      <c r="N143" s="327" t="str">
        <f>N68</f>
        <v>ΒΑΖΑΙΟΣ</v>
      </c>
      <c r="O143" s="322"/>
      <c r="P143" s="306" t="str">
        <f>P68</f>
        <v>64 61</v>
      </c>
      <c r="Q143" s="303"/>
      <c r="R143" s="118"/>
    </row>
    <row r="144" spans="1:18" s="46" customFormat="1" ht="9" customHeight="1">
      <c r="A144" s="291"/>
      <c r="B144" s="292"/>
      <c r="C144" s="292"/>
      <c r="D144" s="293"/>
      <c r="E144" s="149"/>
      <c r="F144" s="326"/>
      <c r="G144" s="101"/>
      <c r="H144" s="149"/>
      <c r="I144" s="294"/>
      <c r="J144" s="116"/>
      <c r="K144" s="117"/>
      <c r="L144" s="116"/>
      <c r="M144" s="117"/>
      <c r="N144" s="307" t="str">
        <f>N69</f>
        <v>ΒΑΡΒΕΡΗΣ</v>
      </c>
      <c r="O144" s="323"/>
      <c r="P144" s="324"/>
      <c r="Q144" s="325"/>
      <c r="R144" s="118"/>
    </row>
    <row r="145" spans="1:18" s="2" customFormat="1" ht="6" customHeight="1">
      <c r="A145" s="291"/>
      <c r="B145" s="292"/>
      <c r="C145" s="292"/>
      <c r="D145" s="293"/>
      <c r="E145" s="149"/>
      <c r="F145" s="326"/>
      <c r="G145" s="295"/>
      <c r="H145" s="149"/>
      <c r="I145" s="294"/>
      <c r="J145" s="116"/>
      <c r="K145" s="117"/>
      <c r="L145" s="156"/>
      <c r="M145" s="157"/>
      <c r="N145" s="315"/>
      <c r="O145" s="316"/>
      <c r="P145" s="315"/>
      <c r="Q145" s="316"/>
      <c r="R145" s="158"/>
    </row>
    <row r="146" spans="1:17" s="17" customFormat="1" ht="10.5" customHeight="1">
      <c r="A146" s="159" t="s">
        <v>26</v>
      </c>
      <c r="B146" s="160"/>
      <c r="C146" s="161"/>
      <c r="D146" s="162" t="s">
        <v>27</v>
      </c>
      <c r="E146" s="163" t="s">
        <v>195</v>
      </c>
      <c r="F146" s="381"/>
      <c r="G146" s="163"/>
      <c r="H146" s="255"/>
      <c r="I146" s="163" t="s">
        <v>27</v>
      </c>
      <c r="J146" s="163" t="s">
        <v>29</v>
      </c>
      <c r="K146" s="166"/>
      <c r="L146" s="163" t="s">
        <v>30</v>
      </c>
      <c r="M146" s="167"/>
      <c r="N146" s="168" t="s">
        <v>31</v>
      </c>
      <c r="O146" s="168"/>
      <c r="P146" s="169">
        <f>P71</f>
        <v>0</v>
      </c>
      <c r="Q146" s="170"/>
    </row>
    <row r="147" spans="1:17" s="17" customFormat="1" ht="9" customHeight="1">
      <c r="A147" s="172" t="s">
        <v>32</v>
      </c>
      <c r="B147" s="171"/>
      <c r="C147" s="173">
        <f>C72</f>
        <v>0</v>
      </c>
      <c r="D147" s="174">
        <v>1</v>
      </c>
      <c r="E147" s="65" t="str">
        <f aca="true" t="shared" si="0" ref="E147:G154">E72</f>
        <v>ΚΟΥΤΣΟΓΙΩΡΓΟΣ</v>
      </c>
      <c r="F147" s="382">
        <f t="shared" si="0"/>
        <v>5</v>
      </c>
      <c r="G147" s="63">
        <f t="shared" si="0"/>
        <v>0</v>
      </c>
      <c r="H147" s="296"/>
      <c r="I147" s="297" t="s">
        <v>33</v>
      </c>
      <c r="J147" s="171">
        <f aca="true" t="shared" si="1" ref="J147:J154">J72</f>
        <v>0</v>
      </c>
      <c r="K147" s="177"/>
      <c r="L147" s="171">
        <f aca="true" t="shared" si="2" ref="L147:L154">L72</f>
        <v>0</v>
      </c>
      <c r="M147" s="178"/>
      <c r="N147" s="179" t="s">
        <v>196</v>
      </c>
      <c r="O147" s="180"/>
      <c r="P147" s="180"/>
      <c r="Q147" s="181"/>
    </row>
    <row r="148" spans="1:17" s="17" customFormat="1" ht="9" customHeight="1">
      <c r="A148" s="172" t="s">
        <v>35</v>
      </c>
      <c r="B148" s="171"/>
      <c r="C148" s="173">
        <f>C73</f>
        <v>0</v>
      </c>
      <c r="D148" s="174"/>
      <c r="E148" s="65" t="str">
        <f t="shared" si="0"/>
        <v>ΖΗΤΡΙΔΗΣ</v>
      </c>
      <c r="F148" s="382">
        <f t="shared" si="0"/>
        <v>0</v>
      </c>
      <c r="G148" s="63">
        <f t="shared" si="0"/>
        <v>0</v>
      </c>
      <c r="H148" s="296"/>
      <c r="I148" s="297"/>
      <c r="J148" s="171">
        <f t="shared" si="1"/>
        <v>0</v>
      </c>
      <c r="K148" s="177"/>
      <c r="L148" s="171">
        <f t="shared" si="2"/>
        <v>0</v>
      </c>
      <c r="M148" s="178"/>
      <c r="N148" s="184">
        <f>N73</f>
        <v>0</v>
      </c>
      <c r="O148" s="183"/>
      <c r="P148" s="184"/>
      <c r="Q148" s="185"/>
    </row>
    <row r="149" spans="1:17" s="17" customFormat="1" ht="9" customHeight="1">
      <c r="A149" s="186" t="s">
        <v>37</v>
      </c>
      <c r="B149" s="184"/>
      <c r="C149" s="187">
        <f>C74</f>
        <v>0</v>
      </c>
      <c r="D149" s="174">
        <v>2</v>
      </c>
      <c r="E149" s="65">
        <f t="shared" si="0"/>
        <v>0</v>
      </c>
      <c r="F149" s="382">
        <f t="shared" si="0"/>
        <v>6</v>
      </c>
      <c r="G149" s="63">
        <f t="shared" si="0"/>
        <v>0</v>
      </c>
      <c r="H149" s="296"/>
      <c r="I149" s="297" t="s">
        <v>36</v>
      </c>
      <c r="J149" s="171">
        <f t="shared" si="1"/>
        <v>0</v>
      </c>
      <c r="K149" s="177"/>
      <c r="L149" s="171">
        <f t="shared" si="2"/>
        <v>0</v>
      </c>
      <c r="M149" s="178"/>
      <c r="N149" s="179" t="s">
        <v>39</v>
      </c>
      <c r="O149" s="180"/>
      <c r="P149" s="180"/>
      <c r="Q149" s="181"/>
    </row>
    <row r="150" spans="1:17" s="17" customFormat="1" ht="9" customHeight="1">
      <c r="A150" s="188"/>
      <c r="B150" s="93"/>
      <c r="C150" s="189"/>
      <c r="D150" s="174"/>
      <c r="E150" s="65">
        <f t="shared" si="0"/>
        <v>0</v>
      </c>
      <c r="F150" s="382">
        <f t="shared" si="0"/>
        <v>0</v>
      </c>
      <c r="G150" s="63">
        <f t="shared" si="0"/>
        <v>0</v>
      </c>
      <c r="H150" s="296"/>
      <c r="I150" s="297"/>
      <c r="J150" s="171">
        <f t="shared" si="1"/>
        <v>0</v>
      </c>
      <c r="K150" s="177"/>
      <c r="L150" s="171">
        <f t="shared" si="2"/>
        <v>0</v>
      </c>
      <c r="M150" s="178"/>
      <c r="N150" s="171"/>
      <c r="O150" s="177"/>
      <c r="P150" s="171"/>
      <c r="Q150" s="178"/>
    </row>
    <row r="151" spans="1:17" s="17" customFormat="1" ht="9" customHeight="1">
      <c r="A151" s="190" t="s">
        <v>41</v>
      </c>
      <c r="B151" s="191"/>
      <c r="C151" s="192"/>
      <c r="D151" s="174">
        <v>3</v>
      </c>
      <c r="E151" s="65">
        <f t="shared" si="0"/>
        <v>0</v>
      </c>
      <c r="F151" s="382">
        <f t="shared" si="0"/>
        <v>7</v>
      </c>
      <c r="G151" s="63">
        <f t="shared" si="0"/>
        <v>0</v>
      </c>
      <c r="H151" s="296"/>
      <c r="I151" s="297" t="s">
        <v>38</v>
      </c>
      <c r="J151" s="171">
        <f t="shared" si="1"/>
        <v>0</v>
      </c>
      <c r="K151" s="177"/>
      <c r="L151" s="171">
        <f t="shared" si="2"/>
        <v>0</v>
      </c>
      <c r="M151" s="178"/>
      <c r="N151" s="184">
        <f>N76</f>
        <v>0</v>
      </c>
      <c r="O151" s="183"/>
      <c r="P151" s="184"/>
      <c r="Q151" s="185"/>
    </row>
    <row r="152" spans="1:17" s="17" customFormat="1" ht="9" customHeight="1">
      <c r="A152" s="172" t="s">
        <v>32</v>
      </c>
      <c r="B152" s="171"/>
      <c r="C152" s="173">
        <f>C77</f>
        <v>0</v>
      </c>
      <c r="D152" s="174"/>
      <c r="E152" s="65">
        <f t="shared" si="0"/>
        <v>0</v>
      </c>
      <c r="F152" s="382">
        <f t="shared" si="0"/>
        <v>0</v>
      </c>
      <c r="G152" s="63">
        <f t="shared" si="0"/>
        <v>0</v>
      </c>
      <c r="H152" s="296"/>
      <c r="I152" s="297"/>
      <c r="J152" s="171">
        <f t="shared" si="1"/>
        <v>0</v>
      </c>
      <c r="K152" s="177"/>
      <c r="L152" s="171">
        <f t="shared" si="2"/>
        <v>0</v>
      </c>
      <c r="M152" s="178"/>
      <c r="N152" s="179" t="s">
        <v>15</v>
      </c>
      <c r="O152" s="180"/>
      <c r="P152" s="180"/>
      <c r="Q152" s="181"/>
    </row>
    <row r="153" spans="1:17" s="17" customFormat="1" ht="9" customHeight="1">
      <c r="A153" s="172" t="s">
        <v>44</v>
      </c>
      <c r="B153" s="171"/>
      <c r="C153" s="173">
        <f>C78</f>
        <v>0</v>
      </c>
      <c r="D153" s="174">
        <v>4</v>
      </c>
      <c r="E153" s="65">
        <f t="shared" si="0"/>
        <v>0</v>
      </c>
      <c r="F153" s="382">
        <f t="shared" si="0"/>
        <v>8</v>
      </c>
      <c r="G153" s="63">
        <f t="shared" si="0"/>
        <v>0</v>
      </c>
      <c r="H153" s="296"/>
      <c r="I153" s="297" t="s">
        <v>40</v>
      </c>
      <c r="J153" s="171">
        <f t="shared" si="1"/>
        <v>0</v>
      </c>
      <c r="K153" s="177"/>
      <c r="L153" s="171">
        <f t="shared" si="2"/>
        <v>0</v>
      </c>
      <c r="M153" s="178"/>
      <c r="N153" s="171"/>
      <c r="O153" s="177"/>
      <c r="P153" s="171"/>
      <c r="Q153" s="178"/>
    </row>
    <row r="154" spans="1:17" s="17" customFormat="1" ht="9" customHeight="1">
      <c r="A154" s="186" t="s">
        <v>46</v>
      </c>
      <c r="B154" s="184"/>
      <c r="C154" s="187">
        <f>C79</f>
        <v>0</v>
      </c>
      <c r="D154" s="195"/>
      <c r="E154" s="196">
        <f t="shared" si="0"/>
        <v>0</v>
      </c>
      <c r="F154" s="383">
        <f t="shared" si="0"/>
        <v>0</v>
      </c>
      <c r="G154" s="298">
        <f t="shared" si="0"/>
        <v>0</v>
      </c>
      <c r="H154" s="299"/>
      <c r="I154" s="300"/>
      <c r="J154" s="184">
        <f t="shared" si="1"/>
        <v>0</v>
      </c>
      <c r="K154" s="183"/>
      <c r="L154" s="184">
        <f t="shared" si="2"/>
        <v>0</v>
      </c>
      <c r="M154" s="185"/>
      <c r="N154" s="184" t="str">
        <f>N79</f>
        <v>ΤΑΜΠΟΣΗ ΤΕΡΕΖΑ</v>
      </c>
      <c r="O154" s="183"/>
      <c r="P154" s="184"/>
      <c r="Q154" s="185"/>
    </row>
  </sheetData>
  <sheetProtection/>
  <mergeCells count="1">
    <mergeCell ref="A4:C4"/>
  </mergeCells>
  <conditionalFormatting sqref="B7 B11 B15 B19 B23 B27 B31 B35 B39 B43 B47 B51 B55 B59 B63 B67 B82 B86 B90 B94 B98 B102 B106 B110 B114 B118 B122 B126 B130 B134 B138 B142">
    <cfRule type="cellIs" priority="1" dxfId="10" operator="equal" stopIfTrue="1">
      <formula>"DA"</formula>
    </cfRule>
  </conditionalFormatting>
  <conditionalFormatting sqref="H10 H58 H42 H50 H34 H26 H18 H66 J30 L22 N38 J62 J46 L54 J14 H85 H133 H117 H125 H109 H101 H93 H141 J105 L97 N113 J137 J121 L129 J89 N67">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L88 L104 L120 L136 N96 N128 P112 J84 J92 J100 J108 J116 J124 J132 J140">
    <cfRule type="expression" priority="5" dxfId="3" stopIfTrue="1">
      <formula>I10="as"</formula>
    </cfRule>
    <cfRule type="expression" priority="6" dxfId="3" stopIfTrue="1">
      <formula>I10="bs"</formula>
    </cfRule>
  </conditionalFormatting>
  <conditionalFormatting sqref="L14 L30 L46 L62 N22 N54 P38 J10 J18 J26 J34 J42 J50 J58 J66 L89 L105 L121 L137 N97 N129 P113 J85 J93 J101 J109 J117 J125 J133 J141">
    <cfRule type="expression" priority="7" dxfId="3" stopIfTrue="1">
      <formula>I10="as"</formula>
    </cfRule>
    <cfRule type="expression" priority="8" dxfId="3" stopIfTrue="1">
      <formula>I10="bs"</formula>
    </cfRule>
  </conditionalFormatting>
  <conditionalFormatting sqref="I10 I18 I26 I34 I42 I50 I58 I66 K62 K46 K30 K14 M22 M54 O38 I85 I93 I101 I109 I117 I125 I133 I141 K137 K121 K105 K89 M97 M129 O113 O67">
    <cfRule type="expression" priority="9" dxfId="2" stopIfTrue="1">
      <formula>$N$1="CU"</formula>
    </cfRule>
  </conditionalFormatting>
  <conditionalFormatting sqref="E7 E11 E15 E19 E23 E27 E31 E35 E39 E43 E47 E51 E59 E63 E67 E82 E86 E90 E94 E98 E102 E106 E114 E118 E122 E126 E130 E138 E142 E110 E55 E134">
    <cfRule type="cellIs" priority="10" dxfId="1" operator="equal" stopIfTrue="1">
      <formula>"Bye"</formula>
    </cfRule>
  </conditionalFormatting>
  <conditionalFormatting sqref="D7 D11 D15 D19 D23 D27 D31 D35 D39 D43 D47 D51 D55 D59 D63 D67 D82 D86 D90 D94 D98 D102 D106 D110 D114 D118 D122 D126 D130 D134 D138 D142">
    <cfRule type="cellIs" priority="11" dxfId="0" operator="lessThan" stopIfTrue="1">
      <formula>9</formula>
    </cfRule>
  </conditionalFormatting>
  <conditionalFormatting sqref="N65">
    <cfRule type="expression" priority="12" dxfId="3" stopIfTrue="1">
      <formula>O38="as"</formula>
    </cfRule>
    <cfRule type="expression" priority="13" dxfId="3" stopIfTrue="1">
      <formula>O38="bs"</formula>
    </cfRule>
  </conditionalFormatting>
  <conditionalFormatting sqref="N69">
    <cfRule type="expression" priority="14" dxfId="3" stopIfTrue="1">
      <formula>O113="as"</formula>
    </cfRule>
    <cfRule type="expression" priority="15" dxfId="3" stopIfTrue="1">
      <formula>O113="bs"</formula>
    </cfRule>
  </conditionalFormatting>
  <conditionalFormatting sqref="N64">
    <cfRule type="expression" priority="16" dxfId="3" stopIfTrue="1">
      <formula>O38="as"</formula>
    </cfRule>
    <cfRule type="expression" priority="17" dxfId="3" stopIfTrue="1">
      <formula>O38="bs"</formula>
    </cfRule>
  </conditionalFormatting>
  <conditionalFormatting sqref="N68">
    <cfRule type="expression" priority="18" dxfId="3" stopIfTrue="1">
      <formula>O113="as"</formula>
    </cfRule>
    <cfRule type="expression" priority="19" dxfId="3" stopIfTrue="1">
      <formula>O113="bs"</formula>
    </cfRule>
  </conditionalFormatting>
  <conditionalFormatting sqref="P67">
    <cfRule type="expression" priority="20" dxfId="3" stopIfTrue="1">
      <formula>O67="as"</formula>
    </cfRule>
    <cfRule type="expression" priority="21" dxfId="3" stopIfTrue="1">
      <formula>O67="bs"</formula>
    </cfRule>
  </conditionalFormatting>
  <conditionalFormatting sqref="P66">
    <cfRule type="expression" priority="22" dxfId="3" stopIfTrue="1">
      <formula>O67="as"</formula>
    </cfRule>
    <cfRule type="expression" priority="23" dxfId="3" stopIfTrue="1">
      <formula>O67="bs"</formula>
    </cfRule>
  </conditionalFormatting>
  <conditionalFormatting sqref="P142">
    <cfRule type="expression" priority="24" dxfId="3" stopIfTrue="1">
      <formula>O67="as"</formula>
    </cfRule>
    <cfRule type="expression" priority="25" dxfId="3" stopIfTrue="1">
      <formula>O67="bs"</formula>
    </cfRule>
  </conditionalFormatting>
  <conditionalFormatting sqref="N140">
    <cfRule type="expression" priority="26" dxfId="3" stopIfTrue="1">
      <formula>O38="as"</formula>
    </cfRule>
    <cfRule type="expression" priority="27" dxfId="3" stopIfTrue="1">
      <formula>O38="bs"</formula>
    </cfRule>
  </conditionalFormatting>
  <conditionalFormatting sqref="N144">
    <cfRule type="expression" priority="28" dxfId="3" stopIfTrue="1">
      <formula>O113="as"</formula>
    </cfRule>
    <cfRule type="expression" priority="29" dxfId="3" stopIfTrue="1">
      <formula>O113="bs"</formula>
    </cfRule>
  </conditionalFormatting>
  <conditionalFormatting sqref="N139">
    <cfRule type="expression" priority="30" dxfId="3" stopIfTrue="1">
      <formula>O38="as"</formula>
    </cfRule>
    <cfRule type="expression" priority="31" dxfId="3" stopIfTrue="1">
      <formula>O38="bs"</formula>
    </cfRule>
  </conditionalFormatting>
  <conditionalFormatting sqref="N143">
    <cfRule type="expression" priority="32" dxfId="3" stopIfTrue="1">
      <formula>O113="as"</formula>
    </cfRule>
    <cfRule type="expression" priority="33" dxfId="3" stopIfTrue="1">
      <formula>O113="bs"</formula>
    </cfRule>
  </conditionalFormatting>
  <conditionalFormatting sqref="P141">
    <cfRule type="expression" priority="34" dxfId="3" stopIfTrue="1">
      <formula>O67="as"</formula>
    </cfRule>
    <cfRule type="expression" priority="35" dxfId="3"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3"/>
  <rowBreaks count="1" manualBreakCount="1">
    <brk id="79" max="255" man="1"/>
  </rowBreaks>
  <legacyDrawing r:id="rId2"/>
</worksheet>
</file>

<file path=xl/worksheets/sheet12.xml><?xml version="1.0" encoding="utf-8"?>
<worksheet xmlns="http://schemas.openxmlformats.org/spreadsheetml/2006/main" xmlns:r="http://schemas.openxmlformats.org/officeDocument/2006/relationships">
  <sheetPr codeName="Sheet37"/>
  <dimension ref="A1:T154"/>
  <sheetViews>
    <sheetView showGridLines="0" showZeros="0" zoomScalePageLayoutView="0" workbookViewId="0" topLeftCell="A1">
      <selection activeCell="P63" sqref="P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9" max="19" width="8.7109375" style="0" customWidth="1"/>
    <col min="20" max="20" width="8.8515625" style="0" hidden="1" customWidth="1"/>
    <col min="21" max="21" width="5.7109375" style="0" customWidth="1"/>
  </cols>
  <sheetData>
    <row r="1" spans="1:17" s="79" customFormat="1" ht="21.75" customHeight="1">
      <c r="A1" s="66" t="str">
        <f>'Week SetUp'!$A$6</f>
        <v>FILOTHEI TENNIS OPEN 2011</v>
      </c>
      <c r="B1" s="81"/>
      <c r="I1" s="80"/>
      <c r="J1" s="258" t="s">
        <v>222</v>
      </c>
      <c r="K1" s="258"/>
      <c r="L1" s="259"/>
      <c r="M1" s="80"/>
      <c r="N1" s="80"/>
      <c r="O1" s="80"/>
      <c r="Q1" s="80"/>
    </row>
    <row r="2" spans="1:17" s="73" customFormat="1" ht="12.75">
      <c r="A2" s="68">
        <f>'Week SetUp'!$A$8</f>
        <v>0</v>
      </c>
      <c r="B2" s="68"/>
      <c r="C2" s="68"/>
      <c r="D2" s="68"/>
      <c r="E2" s="68"/>
      <c r="F2" s="84"/>
      <c r="I2" s="78"/>
      <c r="J2" s="258" t="s">
        <v>220</v>
      </c>
      <c r="K2" s="258"/>
      <c r="L2" s="258"/>
      <c r="M2" s="78"/>
      <c r="O2" s="78"/>
      <c r="Q2" s="78"/>
    </row>
    <row r="3" spans="1:17" s="18" customFormat="1" ht="10.5" customHeight="1">
      <c r="A3" s="55" t="s">
        <v>11</v>
      </c>
      <c r="B3" s="55"/>
      <c r="C3" s="55"/>
      <c r="D3" s="55"/>
      <c r="E3" s="55"/>
      <c r="F3" s="55" t="s">
        <v>5</v>
      </c>
      <c r="G3" s="55"/>
      <c r="H3" s="55"/>
      <c r="I3" s="260"/>
      <c r="J3" s="56" t="s">
        <v>6</v>
      </c>
      <c r="K3" s="87"/>
      <c r="L3" s="61" t="s">
        <v>14</v>
      </c>
      <c r="M3" s="260"/>
      <c r="N3" s="55"/>
      <c r="O3" s="260"/>
      <c r="P3" s="55"/>
      <c r="Q3" s="261" t="s">
        <v>7</v>
      </c>
    </row>
    <row r="4" spans="1:17" s="36" customFormat="1" ht="11.25" customHeight="1" thickBot="1">
      <c r="A4" s="387" t="str">
        <f>'Week SetUp'!$A$10</f>
        <v>9-25/9/2011</v>
      </c>
      <c r="B4" s="387"/>
      <c r="C4" s="387"/>
      <c r="D4" s="88"/>
      <c r="E4" s="88"/>
      <c r="F4" s="89" t="str">
        <f>'Week SetUp'!$C$10</f>
        <v>Α.Ο.Α.ΦΙΛΟΘΕΗΣ</v>
      </c>
      <c r="G4" s="262"/>
      <c r="H4" s="88"/>
      <c r="I4" s="263"/>
      <c r="J4" s="91">
        <f>'Week SetUp'!$D$10</f>
        <v>0</v>
      </c>
      <c r="K4" s="90"/>
      <c r="L4" s="72">
        <f>'Week SetUp'!$A$12</f>
        <v>0</v>
      </c>
      <c r="M4" s="263"/>
      <c r="N4" s="88"/>
      <c r="O4" s="263"/>
      <c r="P4" s="88"/>
      <c r="Q4" s="62" t="str">
        <f>'Week SetUp'!$E$10</f>
        <v>ΤΑΜΠΟΣΗ ΤΕΡΕΖΑ</v>
      </c>
    </row>
    <row r="5" spans="1:17" s="18" customFormat="1" ht="9.75">
      <c r="A5" s="264"/>
      <c r="B5" s="58" t="s">
        <v>17</v>
      </c>
      <c r="C5" s="58" t="str">
        <f>IF(OR(F2="Week 3",F2="Masters"),"CP","Rank")</f>
        <v>Rank</v>
      </c>
      <c r="D5" s="58" t="s">
        <v>19</v>
      </c>
      <c r="E5" s="59" t="s">
        <v>20</v>
      </c>
      <c r="F5" s="59" t="s">
        <v>12</v>
      </c>
      <c r="G5" s="59"/>
      <c r="H5" s="59" t="s">
        <v>21</v>
      </c>
      <c r="I5" s="59"/>
      <c r="J5" s="58" t="s">
        <v>22</v>
      </c>
      <c r="K5" s="265"/>
      <c r="L5" s="58" t="s">
        <v>49</v>
      </c>
      <c r="M5" s="265"/>
      <c r="N5" s="58" t="s">
        <v>23</v>
      </c>
      <c r="O5" s="265"/>
      <c r="P5" s="58" t="s">
        <v>197</v>
      </c>
      <c r="Q5" s="266"/>
    </row>
    <row r="6" spans="1:17" s="18" customFormat="1" ht="3.75" customHeight="1" thickBot="1">
      <c r="A6" s="267"/>
      <c r="B6" s="69"/>
      <c r="C6" s="69"/>
      <c r="D6" s="69"/>
      <c r="E6" s="21"/>
      <c r="F6" s="21"/>
      <c r="G6" s="71"/>
      <c r="H6" s="21"/>
      <c r="I6" s="76"/>
      <c r="J6" s="69"/>
      <c r="K6" s="76"/>
      <c r="L6" s="69"/>
      <c r="M6" s="76"/>
      <c r="N6" s="69"/>
      <c r="O6" s="76"/>
      <c r="P6" s="69"/>
      <c r="Q6" s="86"/>
    </row>
    <row r="7" spans="1:20" s="46" customFormat="1" ht="10.5" customHeight="1">
      <c r="A7" s="268">
        <v>1</v>
      </c>
      <c r="B7" s="107"/>
      <c r="C7" s="107"/>
      <c r="D7" s="108">
        <v>1</v>
      </c>
      <c r="E7" s="109" t="s">
        <v>612</v>
      </c>
      <c r="F7" s="109" t="s">
        <v>272</v>
      </c>
      <c r="G7" s="269"/>
      <c r="H7" s="109"/>
      <c r="I7" s="270"/>
      <c r="J7" s="112"/>
      <c r="K7" s="114"/>
      <c r="L7" s="112"/>
      <c r="M7" s="114"/>
      <c r="N7" s="112"/>
      <c r="O7" s="114"/>
      <c r="P7" s="112"/>
      <c r="Q7" s="236" t="s">
        <v>192</v>
      </c>
      <c r="R7" s="118"/>
      <c r="T7" s="119" t="e">
        <f>#REF!</f>
        <v>#REF!</v>
      </c>
    </row>
    <row r="8" spans="1:20" s="46" customFormat="1" ht="9" customHeight="1">
      <c r="A8" s="242"/>
      <c r="B8" s="271"/>
      <c r="C8" s="271"/>
      <c r="D8" s="271"/>
      <c r="E8" s="109" t="s">
        <v>553</v>
      </c>
      <c r="F8" s="109" t="s">
        <v>248</v>
      </c>
      <c r="G8" s="269"/>
      <c r="H8" s="109"/>
      <c r="I8" s="272"/>
      <c r="J8" s="104">
        <f>IF(I8="a",E7,IF(I8="b",E9,""))</f>
      </c>
      <c r="K8" s="114"/>
      <c r="L8" s="112"/>
      <c r="M8" s="114"/>
      <c r="N8" s="112"/>
      <c r="O8" s="114"/>
      <c r="P8" s="112"/>
      <c r="Q8" s="115"/>
      <c r="R8" s="118"/>
      <c r="T8" s="127" t="e">
        <f>#REF!</f>
        <v>#REF!</v>
      </c>
    </row>
    <row r="9" spans="1:20" s="46" customFormat="1" ht="9" customHeight="1">
      <c r="A9" s="242"/>
      <c r="B9" s="121"/>
      <c r="C9" s="121"/>
      <c r="D9" s="121"/>
      <c r="E9" s="106"/>
      <c r="F9" s="106"/>
      <c r="G9" s="71"/>
      <c r="H9" s="106"/>
      <c r="I9" s="273"/>
      <c r="J9" s="274" t="str">
        <f>UPPER(IF(OR(I10="a",I10="as"),E7,IF(OR(I10="b",I10="bs"),E11,)))</f>
        <v>ΦΩΚΑΣ</v>
      </c>
      <c r="K9" s="275"/>
      <c r="L9" s="112"/>
      <c r="M9" s="114"/>
      <c r="N9" s="112"/>
      <c r="O9" s="114"/>
      <c r="P9" s="112"/>
      <c r="Q9" s="115"/>
      <c r="R9" s="118"/>
      <c r="T9" s="127" t="e">
        <f>#REF!</f>
        <v>#REF!</v>
      </c>
    </row>
    <row r="10" spans="1:20" s="46" customFormat="1" ht="9" customHeight="1">
      <c r="A10" s="242"/>
      <c r="B10" s="121"/>
      <c r="C10" s="121"/>
      <c r="D10" s="121"/>
      <c r="E10" s="106"/>
      <c r="F10" s="106"/>
      <c r="G10" s="71"/>
      <c r="H10" s="124"/>
      <c r="I10" s="133" t="s">
        <v>364</v>
      </c>
      <c r="J10" s="276" t="str">
        <f>UPPER(IF(OR(I10="a",I10="as"),E8,IF(OR(I10="b",I10="bs"),E12,)))</f>
        <v>ΣΚΑΜΠΑΡΔΩΝΗΣ</v>
      </c>
      <c r="K10" s="277"/>
      <c r="L10" s="112"/>
      <c r="M10" s="114"/>
      <c r="N10" s="112"/>
      <c r="O10" s="114"/>
      <c r="P10" s="112"/>
      <c r="Q10" s="115"/>
      <c r="R10" s="118"/>
      <c r="T10" s="127" t="e">
        <f>#REF!</f>
        <v>#REF!</v>
      </c>
    </row>
    <row r="11" spans="1:20" s="46" customFormat="1" ht="9" customHeight="1">
      <c r="A11" s="242">
        <v>2</v>
      </c>
      <c r="B11" s="107"/>
      <c r="C11" s="107"/>
      <c r="D11" s="108"/>
      <c r="E11" s="128" t="s">
        <v>226</v>
      </c>
      <c r="F11" s="128">
        <f>IF($D11="","",VLOOKUP($D11,#REF!,3))</f>
      </c>
      <c r="G11" s="278"/>
      <c r="H11" s="128"/>
      <c r="I11" s="279"/>
      <c r="J11" s="112"/>
      <c r="K11" s="280"/>
      <c r="L11" s="151"/>
      <c r="M11" s="275"/>
      <c r="N11" s="112"/>
      <c r="O11" s="114"/>
      <c r="P11" s="112"/>
      <c r="Q11" s="115"/>
      <c r="R11" s="118"/>
      <c r="T11" s="127" t="e">
        <f>#REF!</f>
        <v>#REF!</v>
      </c>
    </row>
    <row r="12" spans="1:20" s="46" customFormat="1" ht="9" customHeight="1">
      <c r="A12" s="242"/>
      <c r="B12" s="271"/>
      <c r="C12" s="271"/>
      <c r="D12" s="271"/>
      <c r="E12" s="128">
        <f>UPPER(IF($D11="","",VLOOKUP($D11,#REF!,7)))</f>
      </c>
      <c r="F12" s="128">
        <f>IF($D11="","",VLOOKUP($D11,#REF!,8))</f>
      </c>
      <c r="G12" s="278"/>
      <c r="H12" s="128"/>
      <c r="I12" s="272"/>
      <c r="J12" s="112"/>
      <c r="K12" s="280"/>
      <c r="L12" s="257"/>
      <c r="M12" s="281"/>
      <c r="N12" s="112"/>
      <c r="O12" s="114"/>
      <c r="P12" s="112"/>
      <c r="Q12" s="115"/>
      <c r="R12" s="118"/>
      <c r="T12" s="127" t="e">
        <f>#REF!</f>
        <v>#REF!</v>
      </c>
    </row>
    <row r="13" spans="1:20" s="46" customFormat="1" ht="9" customHeight="1">
      <c r="A13" s="242"/>
      <c r="B13" s="121"/>
      <c r="C13" s="121"/>
      <c r="D13" s="131"/>
      <c r="E13" s="106"/>
      <c r="F13" s="106"/>
      <c r="G13" s="71"/>
      <c r="H13" s="106"/>
      <c r="I13" s="282"/>
      <c r="J13" s="112"/>
      <c r="K13" s="273"/>
      <c r="L13" s="274" t="str">
        <f>UPPER(IF(OR(K14="a",K14="as"),J9,IF(OR(K14="b",K14="bs"),J17,)))</f>
        <v>ΦΩΚΑΣ</v>
      </c>
      <c r="M13" s="114"/>
      <c r="N13" s="112"/>
      <c r="O13" s="114"/>
      <c r="P13" s="112"/>
      <c r="Q13" s="115"/>
      <c r="R13" s="118"/>
      <c r="T13" s="127" t="e">
        <f>#REF!</f>
        <v>#REF!</v>
      </c>
    </row>
    <row r="14" spans="1:20" s="46" customFormat="1" ht="9" customHeight="1">
      <c r="A14" s="242"/>
      <c r="B14" s="121"/>
      <c r="C14" s="121"/>
      <c r="D14" s="131"/>
      <c r="E14" s="106"/>
      <c r="F14" s="106"/>
      <c r="G14" s="71"/>
      <c r="H14" s="106"/>
      <c r="I14" s="282"/>
      <c r="J14" s="124" t="s">
        <v>13</v>
      </c>
      <c r="K14" s="133" t="s">
        <v>821</v>
      </c>
      <c r="L14" s="276" t="str">
        <f>UPPER(IF(OR(K14="a",K14="as"),J10,IF(OR(K14="b",K14="bs"),J18,)))</f>
        <v>ΣΚΑΜΠΑΡΔΩΝΗΣ</v>
      </c>
      <c r="M14" s="277"/>
      <c r="N14" s="112"/>
      <c r="O14" s="114"/>
      <c r="P14" s="112"/>
      <c r="Q14" s="115"/>
      <c r="R14" s="118"/>
      <c r="T14" s="127" t="e">
        <f>#REF!</f>
        <v>#REF!</v>
      </c>
    </row>
    <row r="15" spans="1:20" s="46" customFormat="1" ht="9" customHeight="1">
      <c r="A15" s="283">
        <v>3</v>
      </c>
      <c r="B15" s="107"/>
      <c r="C15" s="107"/>
      <c r="D15" s="108"/>
      <c r="E15" s="128" t="s">
        <v>613</v>
      </c>
      <c r="F15" s="128" t="s">
        <v>614</v>
      </c>
      <c r="G15" s="278"/>
      <c r="H15" s="128"/>
      <c r="I15" s="270"/>
      <c r="J15" s="112"/>
      <c r="K15" s="280"/>
      <c r="L15" s="112" t="s">
        <v>831</v>
      </c>
      <c r="M15" s="280"/>
      <c r="N15" s="151"/>
      <c r="O15" s="114"/>
      <c r="P15" s="112"/>
      <c r="Q15" s="115"/>
      <c r="R15" s="118"/>
      <c r="T15" s="127" t="e">
        <f>#REF!</f>
        <v>#REF!</v>
      </c>
    </row>
    <row r="16" spans="1:20" s="46" customFormat="1" ht="9" customHeight="1" thickBot="1">
      <c r="A16" s="242"/>
      <c r="B16" s="271"/>
      <c r="C16" s="271"/>
      <c r="D16" s="271"/>
      <c r="E16" s="128" t="s">
        <v>539</v>
      </c>
      <c r="F16" s="128" t="s">
        <v>268</v>
      </c>
      <c r="G16" s="278"/>
      <c r="H16" s="128"/>
      <c r="I16" s="272"/>
      <c r="J16" s="104">
        <f>IF(I16="a",E15,IF(I16="b",E17,""))</f>
      </c>
      <c r="K16" s="280"/>
      <c r="L16" s="112"/>
      <c r="M16" s="280"/>
      <c r="N16" s="112"/>
      <c r="O16" s="114"/>
      <c r="P16" s="112"/>
      <c r="Q16" s="115"/>
      <c r="R16" s="118"/>
      <c r="T16" s="142" t="e">
        <f>#REF!</f>
        <v>#REF!</v>
      </c>
    </row>
    <row r="17" spans="1:18" s="46" customFormat="1" ht="9" customHeight="1">
      <c r="A17" s="242"/>
      <c r="B17" s="121"/>
      <c r="C17" s="121"/>
      <c r="D17" s="131"/>
      <c r="E17" s="106"/>
      <c r="F17" s="106"/>
      <c r="G17" s="71"/>
      <c r="H17" s="106"/>
      <c r="I17" s="273"/>
      <c r="J17" s="274" t="str">
        <f>UPPER(IF(OR(I18="a",I18="as"),E15,IF(OR(I18="b",I18="bs"),E19,)))</f>
        <v>ΔΕΛΗΚΑΤΕΡΙΝΗΣ</v>
      </c>
      <c r="K17" s="284"/>
      <c r="L17" s="112"/>
      <c r="M17" s="280"/>
      <c r="N17" s="112"/>
      <c r="O17" s="114"/>
      <c r="P17" s="112"/>
      <c r="Q17" s="115"/>
      <c r="R17" s="118"/>
    </row>
    <row r="18" spans="1:18" s="46" customFormat="1" ht="9" customHeight="1">
      <c r="A18" s="242"/>
      <c r="B18" s="121"/>
      <c r="C18" s="121"/>
      <c r="D18" s="131"/>
      <c r="E18" s="106"/>
      <c r="F18" s="106"/>
      <c r="G18" s="71"/>
      <c r="H18" s="124"/>
      <c r="I18" s="133" t="s">
        <v>363</v>
      </c>
      <c r="J18" s="276" t="str">
        <f>UPPER(IF(OR(I18="a",I18="as"),E16,IF(OR(I18="b",I18="bs"),E20,)))</f>
        <v>ΔΗΜΗΤΡΟΠΟΥΛΟΣ</v>
      </c>
      <c r="K18" s="272"/>
      <c r="L18" s="112"/>
      <c r="M18" s="280"/>
      <c r="N18" s="112"/>
      <c r="O18" s="114"/>
      <c r="P18" s="112"/>
      <c r="Q18" s="115"/>
      <c r="R18" s="118"/>
    </row>
    <row r="19" spans="1:18" s="46" customFormat="1" ht="9" customHeight="1">
      <c r="A19" s="242">
        <v>4</v>
      </c>
      <c r="B19" s="107"/>
      <c r="C19" s="107"/>
      <c r="D19" s="108"/>
      <c r="E19" s="128" t="s">
        <v>226</v>
      </c>
      <c r="F19" s="128">
        <f>IF($D19="","",VLOOKUP($D19,#REF!,3))</f>
      </c>
      <c r="G19" s="278"/>
      <c r="H19" s="128"/>
      <c r="I19" s="279"/>
      <c r="J19" s="112"/>
      <c r="K19" s="114"/>
      <c r="L19" s="151"/>
      <c r="M19" s="284"/>
      <c r="N19" s="112"/>
      <c r="O19" s="114"/>
      <c r="P19" s="112"/>
      <c r="Q19" s="115"/>
      <c r="R19" s="118"/>
    </row>
    <row r="20" spans="1:18" s="46" customFormat="1" ht="9" customHeight="1">
      <c r="A20" s="242"/>
      <c r="B20" s="271"/>
      <c r="C20" s="271"/>
      <c r="D20" s="271"/>
      <c r="E20" s="128">
        <f>UPPER(IF($D19="","",VLOOKUP($D19,#REF!,7)))</f>
      </c>
      <c r="F20" s="128">
        <f>IF($D19="","",VLOOKUP($D19,#REF!,8))</f>
      </c>
      <c r="G20" s="278"/>
      <c r="H20" s="128"/>
      <c r="I20" s="272"/>
      <c r="J20" s="112"/>
      <c r="K20" s="114"/>
      <c r="L20" s="257"/>
      <c r="M20" s="285"/>
      <c r="N20" s="112"/>
      <c r="O20" s="114"/>
      <c r="P20" s="112"/>
      <c r="Q20" s="115"/>
      <c r="R20" s="118"/>
    </row>
    <row r="21" spans="1:18" s="46" customFormat="1" ht="9" customHeight="1">
      <c r="A21" s="242"/>
      <c r="B21" s="121"/>
      <c r="C21" s="121"/>
      <c r="D21" s="121"/>
      <c r="E21" s="106"/>
      <c r="F21" s="106"/>
      <c r="G21" s="71"/>
      <c r="H21" s="106"/>
      <c r="I21" s="282"/>
      <c r="J21" s="112"/>
      <c r="K21" s="114"/>
      <c r="L21" s="112"/>
      <c r="M21" s="273"/>
      <c r="N21" s="274" t="str">
        <f>UPPER(IF(OR(M22="a",M22="as"),L13,IF(OR(M22="b",M22="bs"),L29,)))</f>
        <v>ΠΡΩΤΟΝΟΤΑΡΙΟΣ</v>
      </c>
      <c r="O21" s="114"/>
      <c r="P21" s="112"/>
      <c r="Q21" s="115"/>
      <c r="R21" s="118"/>
    </row>
    <row r="22" spans="1:18" s="46" customFormat="1" ht="9" customHeight="1">
      <c r="A22" s="242"/>
      <c r="B22" s="121"/>
      <c r="C22" s="121"/>
      <c r="D22" s="121"/>
      <c r="E22" s="106"/>
      <c r="F22" s="106"/>
      <c r="G22" s="71"/>
      <c r="H22" s="106"/>
      <c r="I22" s="282"/>
      <c r="J22" s="112"/>
      <c r="K22" s="114"/>
      <c r="L22" s="124" t="s">
        <v>13</v>
      </c>
      <c r="M22" s="133" t="s">
        <v>824</v>
      </c>
      <c r="N22" s="276" t="str">
        <f>UPPER(IF(OR(M22="a",M22="as"),L14,IF(OR(M22="b",M22="bs"),L30,)))</f>
        <v>ΓΙΑΝΝΟΥΛΟΠΟΥΛΟΣ</v>
      </c>
      <c r="O22" s="277"/>
      <c r="P22" s="112"/>
      <c r="Q22" s="115"/>
      <c r="R22" s="118"/>
    </row>
    <row r="23" spans="1:18" s="46" customFormat="1" ht="9" customHeight="1">
      <c r="A23" s="242">
        <v>5</v>
      </c>
      <c r="B23" s="107"/>
      <c r="C23" s="107"/>
      <c r="D23" s="108"/>
      <c r="E23" s="128" t="s">
        <v>764</v>
      </c>
      <c r="F23" s="128" t="s">
        <v>228</v>
      </c>
      <c r="G23" s="278"/>
      <c r="H23" s="128"/>
      <c r="I23" s="270"/>
      <c r="J23" s="112"/>
      <c r="K23" s="114"/>
      <c r="L23" s="112"/>
      <c r="M23" s="280"/>
      <c r="N23" s="112" t="s">
        <v>819</v>
      </c>
      <c r="O23" s="280"/>
      <c r="P23" s="112"/>
      <c r="Q23" s="115"/>
      <c r="R23" s="118"/>
    </row>
    <row r="24" spans="1:18" s="46" customFormat="1" ht="9" customHeight="1">
      <c r="A24" s="242"/>
      <c r="B24" s="271"/>
      <c r="C24" s="271"/>
      <c r="D24" s="271"/>
      <c r="E24" s="360" t="s">
        <v>765</v>
      </c>
      <c r="F24" s="360" t="s">
        <v>231</v>
      </c>
      <c r="G24" s="269"/>
      <c r="H24" s="109"/>
      <c r="I24" s="272"/>
      <c r="J24" s="104">
        <f>IF(I24="a",E23,IF(I24="b",E25,""))</f>
      </c>
      <c r="K24" s="114"/>
      <c r="L24" s="112"/>
      <c r="M24" s="280"/>
      <c r="N24" s="112"/>
      <c r="O24" s="280"/>
      <c r="P24" s="112"/>
      <c r="Q24" s="115"/>
      <c r="R24" s="118"/>
    </row>
    <row r="25" spans="1:18" s="46" customFormat="1" ht="9" customHeight="1">
      <c r="A25" s="242"/>
      <c r="B25" s="121"/>
      <c r="C25" s="121"/>
      <c r="D25" s="121"/>
      <c r="E25" s="106"/>
      <c r="F25" s="106"/>
      <c r="G25" s="71"/>
      <c r="H25" s="106"/>
      <c r="I25" s="273"/>
      <c r="J25" s="274" t="str">
        <f>UPPER(IF(OR(I26="a",I26="as"),E23,IF(OR(I26="b",I26="bs"),E27,)))</f>
        <v>ΠΡΩΤΟΝΟΤΑΡΙΟΣ</v>
      </c>
      <c r="K25" s="275"/>
      <c r="L25" s="112"/>
      <c r="M25" s="280"/>
      <c r="N25" s="112"/>
      <c r="O25" s="280"/>
      <c r="P25" s="112"/>
      <c r="Q25" s="115"/>
      <c r="R25" s="118"/>
    </row>
    <row r="26" spans="1:18" s="46" customFormat="1" ht="9" customHeight="1">
      <c r="A26" s="242"/>
      <c r="B26" s="121"/>
      <c r="C26" s="121"/>
      <c r="D26" s="121"/>
      <c r="E26" s="106"/>
      <c r="F26" s="106"/>
      <c r="G26" s="71"/>
      <c r="H26" s="124"/>
      <c r="I26" s="133" t="s">
        <v>363</v>
      </c>
      <c r="J26" s="276" t="str">
        <f>UPPER(IF(OR(I26="a",I26="as"),E24,IF(OR(I26="b",I26="bs"),E28,)))</f>
        <v>ΓΙΑΝΝΟΥΛΟΠΟΥΛΟΣ</v>
      </c>
      <c r="K26" s="277"/>
      <c r="L26" s="112"/>
      <c r="M26" s="280"/>
      <c r="N26" s="112"/>
      <c r="O26" s="280"/>
      <c r="P26" s="112"/>
      <c r="Q26" s="115"/>
      <c r="R26" s="118"/>
    </row>
    <row r="27" spans="1:18" s="46" customFormat="1" ht="9" customHeight="1">
      <c r="A27" s="242">
        <v>6</v>
      </c>
      <c r="B27" s="107"/>
      <c r="C27" s="107"/>
      <c r="D27" s="108"/>
      <c r="E27" s="128" t="s">
        <v>766</v>
      </c>
      <c r="F27" s="128" t="s">
        <v>767</v>
      </c>
      <c r="G27" s="278"/>
      <c r="H27" s="128"/>
      <c r="I27" s="279"/>
      <c r="J27" s="112" t="s">
        <v>889</v>
      </c>
      <c r="K27" s="280"/>
      <c r="L27" s="151"/>
      <c r="M27" s="284"/>
      <c r="N27" s="112"/>
      <c r="O27" s="280"/>
      <c r="P27" s="112"/>
      <c r="Q27" s="115"/>
      <c r="R27" s="118"/>
    </row>
    <row r="28" spans="1:18" s="46" customFormat="1" ht="9" customHeight="1">
      <c r="A28" s="242"/>
      <c r="B28" s="271"/>
      <c r="C28" s="271"/>
      <c r="D28" s="271"/>
      <c r="E28" s="128" t="s">
        <v>768</v>
      </c>
      <c r="F28" s="128" t="s">
        <v>231</v>
      </c>
      <c r="G28" s="278"/>
      <c r="H28" s="128"/>
      <c r="I28" s="272"/>
      <c r="J28" s="112"/>
      <c r="K28" s="280"/>
      <c r="L28" s="257"/>
      <c r="M28" s="285"/>
      <c r="N28" s="112"/>
      <c r="O28" s="280"/>
      <c r="P28" s="112"/>
      <c r="Q28" s="115"/>
      <c r="R28" s="118"/>
    </row>
    <row r="29" spans="1:18" s="46" customFormat="1" ht="9" customHeight="1">
      <c r="A29" s="242"/>
      <c r="B29" s="121"/>
      <c r="C29" s="121"/>
      <c r="D29" s="131"/>
      <c r="E29" s="106"/>
      <c r="F29" s="106"/>
      <c r="G29" s="71"/>
      <c r="H29" s="106"/>
      <c r="I29" s="282"/>
      <c r="J29" s="112"/>
      <c r="K29" s="273"/>
      <c r="L29" s="274" t="str">
        <f>UPPER(IF(OR(K30="a",K30="as"),J25,IF(OR(K30="b",K30="bs"),J33,)))</f>
        <v>ΠΡΩΤΟΝΟΤΑΡΙΟΣ</v>
      </c>
      <c r="M29" s="280"/>
      <c r="N29" s="112"/>
      <c r="O29" s="280"/>
      <c r="P29" s="112"/>
      <c r="Q29" s="115"/>
      <c r="R29" s="118"/>
    </row>
    <row r="30" spans="1:18" s="46" customFormat="1" ht="9" customHeight="1">
      <c r="A30" s="242"/>
      <c r="B30" s="121"/>
      <c r="C30" s="121"/>
      <c r="D30" s="131"/>
      <c r="E30" s="106"/>
      <c r="F30" s="106"/>
      <c r="G30" s="71"/>
      <c r="H30" s="106"/>
      <c r="I30" s="282"/>
      <c r="J30" s="124" t="s">
        <v>13</v>
      </c>
      <c r="K30" s="133" t="s">
        <v>820</v>
      </c>
      <c r="L30" s="276" t="str">
        <f>UPPER(IF(OR(K30="a",K30="as"),J26,IF(OR(K30="b",K30="bs"),J34,)))</f>
        <v>ΓΙΑΝΝΟΥΛΟΠΟΥΛΟΣ</v>
      </c>
      <c r="M30" s="272"/>
      <c r="N30" s="112"/>
      <c r="O30" s="280"/>
      <c r="P30" s="112"/>
      <c r="Q30" s="115"/>
      <c r="R30" s="118"/>
    </row>
    <row r="31" spans="1:18" s="46" customFormat="1" ht="9" customHeight="1">
      <c r="A31" s="283">
        <v>7</v>
      </c>
      <c r="B31" s="107"/>
      <c r="C31" s="107"/>
      <c r="D31" s="108"/>
      <c r="E31" s="128" t="s">
        <v>226</v>
      </c>
      <c r="F31" s="128">
        <f>IF($D31="","",VLOOKUP($D31,#REF!,3))</f>
      </c>
      <c r="G31" s="278"/>
      <c r="H31" s="128"/>
      <c r="I31" s="270"/>
      <c r="J31" s="112"/>
      <c r="K31" s="280"/>
      <c r="L31" s="112" t="s">
        <v>838</v>
      </c>
      <c r="M31" s="114"/>
      <c r="N31" s="151"/>
      <c r="O31" s="280"/>
      <c r="P31" s="112"/>
      <c r="Q31" s="115"/>
      <c r="R31" s="118"/>
    </row>
    <row r="32" spans="1:18" s="46" customFormat="1" ht="9" customHeight="1">
      <c r="A32" s="242"/>
      <c r="B32" s="271"/>
      <c r="C32" s="271"/>
      <c r="D32" s="271"/>
      <c r="E32" s="128">
        <f>UPPER(IF($D31="","",VLOOKUP($D31,#REF!,7)))</f>
      </c>
      <c r="F32" s="128">
        <f>IF($D31="","",VLOOKUP($D31,#REF!,8))</f>
      </c>
      <c r="G32" s="278"/>
      <c r="H32" s="128"/>
      <c r="I32" s="272"/>
      <c r="J32" s="104">
        <f>IF(I32="a",E31,IF(I32="b",E33,""))</f>
      </c>
      <c r="K32" s="280"/>
      <c r="L32" s="112"/>
      <c r="M32" s="114"/>
      <c r="N32" s="112"/>
      <c r="O32" s="280"/>
      <c r="P32" s="112"/>
      <c r="Q32" s="115"/>
      <c r="R32" s="118"/>
    </row>
    <row r="33" spans="1:18" s="46" customFormat="1" ht="9" customHeight="1">
      <c r="A33" s="242"/>
      <c r="B33" s="121"/>
      <c r="C33" s="121"/>
      <c r="D33" s="131"/>
      <c r="E33" s="106"/>
      <c r="F33" s="106"/>
      <c r="G33" s="71"/>
      <c r="H33" s="106"/>
      <c r="I33" s="273"/>
      <c r="J33" s="274" t="str">
        <f>UPPER(IF(OR(I34="a",I34="as"),E31,IF(OR(I34="b",I34="bs"),E35,)))</f>
        <v>ΘΕΟΔΩΡΙΔΗΣ</v>
      </c>
      <c r="K33" s="284"/>
      <c r="L33" s="112"/>
      <c r="M33" s="114"/>
      <c r="N33" s="112"/>
      <c r="O33" s="280"/>
      <c r="P33" s="112"/>
      <c r="Q33" s="115"/>
      <c r="R33" s="118"/>
    </row>
    <row r="34" spans="1:18" s="46" customFormat="1" ht="9" customHeight="1">
      <c r="A34" s="242"/>
      <c r="B34" s="121"/>
      <c r="C34" s="121"/>
      <c r="D34" s="131"/>
      <c r="E34" s="106"/>
      <c r="F34" s="106"/>
      <c r="G34" s="71"/>
      <c r="H34" s="124"/>
      <c r="I34" s="133" t="s">
        <v>365</v>
      </c>
      <c r="J34" s="276" t="str">
        <f>UPPER(IF(OR(I34="a",I34="as"),E32,IF(OR(I34="b",I34="bs"),E36,)))</f>
        <v>ΜΑΜΑΛΗΣ</v>
      </c>
      <c r="K34" s="272"/>
      <c r="L34" s="112"/>
      <c r="M34" s="114"/>
      <c r="N34" s="112"/>
      <c r="O34" s="280"/>
      <c r="P34" s="112"/>
      <c r="Q34" s="115"/>
      <c r="R34" s="118"/>
    </row>
    <row r="35" spans="1:18" s="46" customFormat="1" ht="9" customHeight="1">
      <c r="A35" s="268">
        <v>8</v>
      </c>
      <c r="B35" s="107"/>
      <c r="C35" s="107"/>
      <c r="D35" s="108"/>
      <c r="E35" s="360" t="s">
        <v>568</v>
      </c>
      <c r="F35" s="360" t="s">
        <v>569</v>
      </c>
      <c r="G35" s="364"/>
      <c r="H35" s="109"/>
      <c r="I35" s="279"/>
      <c r="J35" s="112"/>
      <c r="K35" s="114"/>
      <c r="L35" s="151"/>
      <c r="M35" s="275"/>
      <c r="N35" s="112"/>
      <c r="O35" s="280"/>
      <c r="P35" s="112"/>
      <c r="Q35" s="115"/>
      <c r="R35" s="118"/>
    </row>
    <row r="36" spans="1:18" s="46" customFormat="1" ht="9" customHeight="1">
      <c r="A36" s="242"/>
      <c r="B36" s="271"/>
      <c r="C36" s="271"/>
      <c r="D36" s="271"/>
      <c r="E36" s="360" t="s">
        <v>769</v>
      </c>
      <c r="F36" s="360" t="s">
        <v>233</v>
      </c>
      <c r="G36" s="364"/>
      <c r="H36" s="109"/>
      <c r="I36" s="272"/>
      <c r="J36" s="112"/>
      <c r="K36" s="114"/>
      <c r="L36" s="257"/>
      <c r="M36" s="281"/>
      <c r="N36" s="112"/>
      <c r="O36" s="280"/>
      <c r="P36" s="112"/>
      <c r="Q36" s="115"/>
      <c r="R36" s="118"/>
    </row>
    <row r="37" spans="1:18" s="46" customFormat="1" ht="9" customHeight="1">
      <c r="A37" s="242"/>
      <c r="B37" s="121"/>
      <c r="C37" s="121"/>
      <c r="D37" s="131"/>
      <c r="E37" s="106"/>
      <c r="F37" s="106"/>
      <c r="G37" s="71"/>
      <c r="H37" s="106"/>
      <c r="I37" s="282"/>
      <c r="J37" s="112"/>
      <c r="K37" s="114"/>
      <c r="L37" s="112"/>
      <c r="M37" s="114"/>
      <c r="N37" s="114"/>
      <c r="O37" s="273"/>
      <c r="P37" s="274" t="str">
        <f>UPPER(IF(OR(O38="a",O38="as"),N21,IF(OR(O38="b",O38="bs"),N53,)))</f>
        <v>ΠΡΩΤΟΝΟΤΑΡΙΟΣ</v>
      </c>
      <c r="Q37" s="286"/>
      <c r="R37" s="118"/>
    </row>
    <row r="38" spans="1:18" s="46" customFormat="1" ht="9" customHeight="1">
      <c r="A38" s="242"/>
      <c r="B38" s="121"/>
      <c r="C38" s="121"/>
      <c r="D38" s="131"/>
      <c r="E38" s="106"/>
      <c r="F38" s="106"/>
      <c r="G38" s="71"/>
      <c r="H38" s="106"/>
      <c r="I38" s="282"/>
      <c r="J38" s="112"/>
      <c r="K38" s="114"/>
      <c r="L38" s="112"/>
      <c r="M38" s="114"/>
      <c r="N38" s="124" t="s">
        <v>13</v>
      </c>
      <c r="O38" s="133" t="s">
        <v>363</v>
      </c>
      <c r="P38" s="276" t="str">
        <f>UPPER(IF(OR(O38="a",O38="as"),N22,IF(OR(O38="b",O38="bs"),N54,)))</f>
        <v>ΓΙΑΝΝΟΥΛΟΠΟΥΛΟΣ</v>
      </c>
      <c r="Q38" s="287"/>
      <c r="R38" s="118"/>
    </row>
    <row r="39" spans="1:18" s="46" customFormat="1" ht="9" customHeight="1">
      <c r="A39" s="268">
        <v>9</v>
      </c>
      <c r="B39" s="107"/>
      <c r="C39" s="107"/>
      <c r="D39" s="108">
        <v>4</v>
      </c>
      <c r="E39" s="109" t="s">
        <v>762</v>
      </c>
      <c r="F39" s="109" t="s">
        <v>351</v>
      </c>
      <c r="G39" s="269"/>
      <c r="H39" s="109"/>
      <c r="I39" s="270"/>
      <c r="J39" s="112"/>
      <c r="K39" s="114"/>
      <c r="L39" s="112"/>
      <c r="M39" s="114"/>
      <c r="N39" s="112"/>
      <c r="O39" s="280"/>
      <c r="P39" s="151" t="s">
        <v>954</v>
      </c>
      <c r="Q39" s="115"/>
      <c r="R39" s="118"/>
    </row>
    <row r="40" spans="1:18" s="46" customFormat="1" ht="9" customHeight="1">
      <c r="A40" s="242"/>
      <c r="B40" s="271"/>
      <c r="C40" s="271"/>
      <c r="D40" s="271"/>
      <c r="E40" s="109" t="s">
        <v>761</v>
      </c>
      <c r="F40" s="109" t="s">
        <v>314</v>
      </c>
      <c r="G40" s="269"/>
      <c r="H40" s="109"/>
      <c r="I40" s="272"/>
      <c r="J40" s="104">
        <f>IF(I40="a",E39,IF(I40="b",E41,""))</f>
      </c>
      <c r="K40" s="114"/>
      <c r="L40" s="112"/>
      <c r="M40" s="114"/>
      <c r="N40" s="112"/>
      <c r="O40" s="280"/>
      <c r="P40" s="257"/>
      <c r="Q40" s="288"/>
      <c r="R40" s="118"/>
    </row>
    <row r="41" spans="1:18" s="46" customFormat="1" ht="9" customHeight="1">
      <c r="A41" s="242"/>
      <c r="B41" s="121"/>
      <c r="C41" s="121"/>
      <c r="D41" s="131"/>
      <c r="E41" s="106"/>
      <c r="F41" s="106"/>
      <c r="G41" s="71"/>
      <c r="H41" s="106"/>
      <c r="I41" s="273"/>
      <c r="J41" s="274" t="str">
        <f>UPPER(IF(OR(I42="a",I42="as"),E39,IF(OR(I42="b",I42="bs"),E43,)))</f>
        <v>ΚΑΤΟΓΙΑΝΝΑΚΗΣ</v>
      </c>
      <c r="K41" s="275"/>
      <c r="L41" s="112"/>
      <c r="M41" s="114"/>
      <c r="N41" s="112"/>
      <c r="O41" s="280"/>
      <c r="P41" s="112"/>
      <c r="Q41" s="115"/>
      <c r="R41" s="118"/>
    </row>
    <row r="42" spans="1:18" s="46" customFormat="1" ht="9" customHeight="1">
      <c r="A42" s="242"/>
      <c r="B42" s="121"/>
      <c r="C42" s="121"/>
      <c r="D42" s="131"/>
      <c r="E42" s="106"/>
      <c r="F42" s="106"/>
      <c r="G42" s="71"/>
      <c r="H42" s="124"/>
      <c r="I42" s="133" t="s">
        <v>364</v>
      </c>
      <c r="J42" s="276" t="str">
        <f>UPPER(IF(OR(I42="a",I42="as"),E40,IF(OR(I42="b",I42="bs"),E44,)))</f>
        <v>ΚΑΜΑΡΙΚΟΣ</v>
      </c>
      <c r="K42" s="277"/>
      <c r="L42" s="112"/>
      <c r="M42" s="114"/>
      <c r="N42" s="112"/>
      <c r="O42" s="280"/>
      <c r="P42" s="112"/>
      <c r="Q42" s="115"/>
      <c r="R42" s="118"/>
    </row>
    <row r="43" spans="1:18" s="46" customFormat="1" ht="9" customHeight="1">
      <c r="A43" s="242">
        <v>10</v>
      </c>
      <c r="B43" s="107"/>
      <c r="C43" s="107"/>
      <c r="D43" s="108"/>
      <c r="E43" s="128" t="s">
        <v>226</v>
      </c>
      <c r="F43" s="128">
        <f>IF($D43="","",VLOOKUP($D43,#REF!,3))</f>
      </c>
      <c r="G43" s="278"/>
      <c r="H43" s="128"/>
      <c r="I43" s="279"/>
      <c r="J43" s="112"/>
      <c r="K43" s="280"/>
      <c r="L43" s="151"/>
      <c r="M43" s="275"/>
      <c r="N43" s="112"/>
      <c r="O43" s="280"/>
      <c r="P43" s="112"/>
      <c r="Q43" s="115"/>
      <c r="R43" s="118"/>
    </row>
    <row r="44" spans="1:18" s="46" customFormat="1" ht="9" customHeight="1">
      <c r="A44" s="242"/>
      <c r="B44" s="271"/>
      <c r="C44" s="271"/>
      <c r="D44" s="271"/>
      <c r="E44" s="128">
        <f>UPPER(IF($D43="","",VLOOKUP($D43,#REF!,7)))</f>
      </c>
      <c r="F44" s="128">
        <f>IF($D43="","",VLOOKUP($D43,#REF!,8))</f>
      </c>
      <c r="G44" s="278"/>
      <c r="H44" s="128"/>
      <c r="I44" s="272"/>
      <c r="J44" s="112"/>
      <c r="K44" s="280"/>
      <c r="L44" s="257"/>
      <c r="M44" s="281"/>
      <c r="N44" s="112"/>
      <c r="O44" s="280"/>
      <c r="P44" s="112"/>
      <c r="Q44" s="115"/>
      <c r="R44" s="118"/>
    </row>
    <row r="45" spans="1:18" s="46" customFormat="1" ht="9" customHeight="1">
      <c r="A45" s="242"/>
      <c r="B45" s="121"/>
      <c r="C45" s="121"/>
      <c r="D45" s="131"/>
      <c r="E45" s="106"/>
      <c r="F45" s="106"/>
      <c r="G45" s="71"/>
      <c r="H45" s="106"/>
      <c r="I45" s="282"/>
      <c r="J45" s="112"/>
      <c r="K45" s="273"/>
      <c r="L45" s="274" t="str">
        <f>UPPER(IF(OR(K46="a",K46="as"),J41,IF(OR(K46="b",K46="bs"),J49,)))</f>
        <v>ΚΑΤΟΓΙΑΝΝΑΚΗΣ</v>
      </c>
      <c r="M45" s="114"/>
      <c r="N45" s="112"/>
      <c r="O45" s="280"/>
      <c r="P45" s="112"/>
      <c r="Q45" s="115"/>
      <c r="R45" s="118"/>
    </row>
    <row r="46" spans="1:18" s="46" customFormat="1" ht="9" customHeight="1">
      <c r="A46" s="242"/>
      <c r="B46" s="121"/>
      <c r="C46" s="121"/>
      <c r="D46" s="131"/>
      <c r="E46" s="106"/>
      <c r="F46" s="106"/>
      <c r="G46" s="71"/>
      <c r="H46" s="106"/>
      <c r="I46" s="282"/>
      <c r="J46" s="124" t="s">
        <v>13</v>
      </c>
      <c r="K46" s="133" t="s">
        <v>364</v>
      </c>
      <c r="L46" s="276" t="str">
        <f>UPPER(IF(OR(K46="a",K46="as"),J42,IF(OR(K46="b",K46="bs"),J50,)))</f>
        <v>ΚΑΜΑΡΙΚΟΣ</v>
      </c>
      <c r="M46" s="277"/>
      <c r="N46" s="112"/>
      <c r="O46" s="280"/>
      <c r="P46" s="112"/>
      <c r="Q46" s="115"/>
      <c r="R46" s="118"/>
    </row>
    <row r="47" spans="1:18" s="46" customFormat="1" ht="9" customHeight="1">
      <c r="A47" s="283">
        <v>11</v>
      </c>
      <c r="B47" s="107"/>
      <c r="C47" s="107"/>
      <c r="D47" s="108"/>
      <c r="E47" s="128" t="s">
        <v>247</v>
      </c>
      <c r="F47" s="128" t="s">
        <v>403</v>
      </c>
      <c r="G47" s="278"/>
      <c r="H47" s="128"/>
      <c r="I47" s="270"/>
      <c r="J47" s="112"/>
      <c r="K47" s="280"/>
      <c r="L47" s="112" t="s">
        <v>931</v>
      </c>
      <c r="M47" s="280"/>
      <c r="N47" s="151"/>
      <c r="O47" s="280"/>
      <c r="P47" s="112"/>
      <c r="Q47" s="115"/>
      <c r="R47" s="118"/>
    </row>
    <row r="48" spans="1:18" s="46" customFormat="1" ht="9" customHeight="1">
      <c r="A48" s="242"/>
      <c r="B48" s="271"/>
      <c r="C48" s="271"/>
      <c r="D48" s="271"/>
      <c r="E48" s="128" t="s">
        <v>770</v>
      </c>
      <c r="F48" s="128" t="s">
        <v>307</v>
      </c>
      <c r="G48" s="278"/>
      <c r="H48" s="128"/>
      <c r="I48" s="272"/>
      <c r="J48" s="104">
        <f>IF(I48="a",E47,IF(I48="b",E49,""))</f>
      </c>
      <c r="K48" s="280"/>
      <c r="L48" s="112"/>
      <c r="M48" s="280"/>
      <c r="N48" s="112"/>
      <c r="O48" s="280"/>
      <c r="P48" s="112"/>
      <c r="Q48" s="115"/>
      <c r="R48" s="118"/>
    </row>
    <row r="49" spans="1:18" s="46" customFormat="1" ht="9" customHeight="1">
      <c r="A49" s="242"/>
      <c r="B49" s="121"/>
      <c r="C49" s="121"/>
      <c r="D49" s="121"/>
      <c r="E49" s="106"/>
      <c r="F49" s="106"/>
      <c r="G49" s="71"/>
      <c r="H49" s="106"/>
      <c r="I49" s="273"/>
      <c r="J49" s="274" t="str">
        <f>UPPER(IF(OR(I50="a",I50="as"),E47,IF(OR(I50="b",I50="bs"),E51,)))</f>
        <v>ΝΙΑΡΧΟΣ</v>
      </c>
      <c r="K49" s="284"/>
      <c r="L49" s="112"/>
      <c r="M49" s="280"/>
      <c r="N49" s="112"/>
      <c r="O49" s="280"/>
      <c r="P49" s="112"/>
      <c r="Q49" s="115"/>
      <c r="R49" s="118"/>
    </row>
    <row r="50" spans="1:18" s="46" customFormat="1" ht="9" customHeight="1">
      <c r="A50" s="242"/>
      <c r="B50" s="121"/>
      <c r="C50" s="121"/>
      <c r="D50" s="121"/>
      <c r="E50" s="106"/>
      <c r="F50" s="106"/>
      <c r="G50" s="71"/>
      <c r="H50" s="124"/>
      <c r="I50" s="133" t="s">
        <v>363</v>
      </c>
      <c r="J50" s="276" t="str">
        <f>UPPER(IF(OR(I50="a",I50="as"),E48,IF(OR(I50="b",I50="bs"),E52,)))</f>
        <v>ΠΡΕΖΑΝΗΣ</v>
      </c>
      <c r="K50" s="272"/>
      <c r="L50" s="112"/>
      <c r="M50" s="280"/>
      <c r="N50" s="112"/>
      <c r="O50" s="280"/>
      <c r="P50" s="112"/>
      <c r="Q50" s="115"/>
      <c r="R50" s="118"/>
    </row>
    <row r="51" spans="1:18" s="46" customFormat="1" ht="9" customHeight="1">
      <c r="A51" s="242">
        <v>12</v>
      </c>
      <c r="B51" s="107"/>
      <c r="C51" s="107"/>
      <c r="D51" s="108"/>
      <c r="E51" s="128" t="s">
        <v>226</v>
      </c>
      <c r="F51" s="128">
        <f>IF($D51="","",VLOOKUP($D51,#REF!,3))</f>
      </c>
      <c r="G51" s="278"/>
      <c r="H51" s="128"/>
      <c r="I51" s="279"/>
      <c r="J51" s="112"/>
      <c r="K51" s="114"/>
      <c r="L51" s="151"/>
      <c r="M51" s="284"/>
      <c r="N51" s="112"/>
      <c r="O51" s="280"/>
      <c r="P51" s="112"/>
      <c r="Q51" s="115"/>
      <c r="R51" s="118"/>
    </row>
    <row r="52" spans="1:18" s="46" customFormat="1" ht="9" customHeight="1">
      <c r="A52" s="242"/>
      <c r="B52" s="271"/>
      <c r="C52" s="271"/>
      <c r="D52" s="271"/>
      <c r="E52" s="109">
        <f>UPPER(IF($D51="","",VLOOKUP($D51,#REF!,7)))</f>
      </c>
      <c r="F52" s="109">
        <f>IF($D51="","",VLOOKUP($D51,#REF!,8))</f>
      </c>
      <c r="G52" s="269"/>
      <c r="H52" s="109"/>
      <c r="I52" s="272"/>
      <c r="J52" s="112"/>
      <c r="K52" s="114"/>
      <c r="L52" s="257"/>
      <c r="M52" s="285"/>
      <c r="N52" s="112"/>
      <c r="O52" s="280"/>
      <c r="P52" s="112"/>
      <c r="Q52" s="115"/>
      <c r="R52" s="118"/>
    </row>
    <row r="53" spans="1:18" s="46" customFormat="1" ht="9" customHeight="1">
      <c r="A53" s="242"/>
      <c r="B53" s="121"/>
      <c r="C53" s="121"/>
      <c r="D53" s="121"/>
      <c r="E53" s="106"/>
      <c r="F53" s="106"/>
      <c r="G53" s="71"/>
      <c r="H53" s="106"/>
      <c r="I53" s="282"/>
      <c r="J53" s="112"/>
      <c r="K53" s="114"/>
      <c r="L53" s="112"/>
      <c r="M53" s="273"/>
      <c r="N53" s="274" t="str">
        <f>UPPER(IF(OR(M54="a",M54="as"),L45,IF(OR(M54="b",M54="bs"),L61,)))</f>
        <v>ΠΙΤΤΑΣ</v>
      </c>
      <c r="O53" s="280"/>
      <c r="P53" s="112"/>
      <c r="Q53" s="115"/>
      <c r="R53" s="118"/>
    </row>
    <row r="54" spans="1:18" s="46" customFormat="1" ht="9" customHeight="1">
      <c r="A54" s="242"/>
      <c r="B54" s="121"/>
      <c r="C54" s="121"/>
      <c r="D54" s="121"/>
      <c r="E54" s="106"/>
      <c r="F54" s="106"/>
      <c r="G54" s="71"/>
      <c r="H54" s="106"/>
      <c r="I54" s="282"/>
      <c r="J54" s="112"/>
      <c r="K54" s="114"/>
      <c r="L54" s="124" t="s">
        <v>13</v>
      </c>
      <c r="M54" s="133" t="s">
        <v>824</v>
      </c>
      <c r="N54" s="276" t="str">
        <f>UPPER(IF(OR(M54="a",M54="as"),L46,IF(OR(M54="b",M54="bs"),L62,)))</f>
        <v>ΚΑΜΠΑΣΗΣ</v>
      </c>
      <c r="O54" s="272"/>
      <c r="P54" s="112"/>
      <c r="Q54" s="115"/>
      <c r="R54" s="118"/>
    </row>
    <row r="55" spans="1:18" s="46" customFormat="1" ht="9" customHeight="1">
      <c r="A55" s="283">
        <v>13</v>
      </c>
      <c r="B55" s="107"/>
      <c r="C55" s="107"/>
      <c r="D55" s="108"/>
      <c r="E55" s="128" t="s">
        <v>563</v>
      </c>
      <c r="F55" s="128" t="s">
        <v>268</v>
      </c>
      <c r="G55" s="278"/>
      <c r="H55" s="128"/>
      <c r="I55" s="270"/>
      <c r="J55" s="112"/>
      <c r="K55" s="114"/>
      <c r="L55" s="112"/>
      <c r="M55" s="280"/>
      <c r="N55" s="112" t="s">
        <v>860</v>
      </c>
      <c r="O55" s="114"/>
      <c r="P55" s="112"/>
      <c r="Q55" s="115"/>
      <c r="R55" s="118"/>
    </row>
    <row r="56" spans="1:18" s="46" customFormat="1" ht="9" customHeight="1">
      <c r="A56" s="242"/>
      <c r="B56" s="271"/>
      <c r="C56" s="271"/>
      <c r="D56" s="271"/>
      <c r="E56" s="128" t="s">
        <v>771</v>
      </c>
      <c r="F56" s="128" t="s">
        <v>345</v>
      </c>
      <c r="G56" s="278"/>
      <c r="H56" s="128"/>
      <c r="I56" s="272"/>
      <c r="J56" s="104">
        <f>IF(I56="a",E55,IF(I56="b",E57,""))</f>
      </c>
      <c r="K56" s="114"/>
      <c r="L56" s="112"/>
      <c r="M56" s="280"/>
      <c r="N56" s="112"/>
      <c r="O56" s="114"/>
      <c r="P56" s="112"/>
      <c r="Q56" s="115"/>
      <c r="R56" s="118"/>
    </row>
    <row r="57" spans="1:18" s="46" customFormat="1" ht="9" customHeight="1">
      <c r="A57" s="242"/>
      <c r="B57" s="121"/>
      <c r="C57" s="121"/>
      <c r="D57" s="131"/>
      <c r="E57" s="106"/>
      <c r="F57" s="106"/>
      <c r="G57" s="71"/>
      <c r="H57" s="106"/>
      <c r="I57" s="273"/>
      <c r="J57" s="274" t="str">
        <f>UPPER(IF(OR(I58="a",I58="as"),E55,IF(OR(I58="b",I58="bs"),E59,)))</f>
        <v>ΒΑΣΙΛΕΙΑΔΗΣ</v>
      </c>
      <c r="K57" s="275"/>
      <c r="L57" s="112"/>
      <c r="M57" s="280"/>
      <c r="N57" s="112"/>
      <c r="O57" s="114"/>
      <c r="P57" s="112"/>
      <c r="Q57" s="115"/>
      <c r="R57" s="118"/>
    </row>
    <row r="58" spans="1:18" s="46" customFormat="1" ht="9" customHeight="1">
      <c r="A58" s="242"/>
      <c r="B58" s="121"/>
      <c r="C58" s="121"/>
      <c r="D58" s="131"/>
      <c r="E58" s="106"/>
      <c r="F58" s="106"/>
      <c r="G58" s="71"/>
      <c r="H58" s="124"/>
      <c r="I58" s="133" t="s">
        <v>365</v>
      </c>
      <c r="J58" s="276" t="str">
        <f>UPPER(IF(OR(I58="a",I58="as"),E56,IF(OR(I58="b",I58="bs"),E60,)))</f>
        <v>ΓΕΩΡΓΙΑΔΗΣ</v>
      </c>
      <c r="K58" s="277"/>
      <c r="L58" s="112"/>
      <c r="M58" s="280"/>
      <c r="N58" s="112"/>
      <c r="O58" s="114"/>
      <c r="P58" s="112"/>
      <c r="Q58" s="115"/>
      <c r="R58" s="118"/>
    </row>
    <row r="59" spans="1:18" s="46" customFormat="1" ht="9" customHeight="1">
      <c r="A59" s="242">
        <v>14</v>
      </c>
      <c r="B59" s="107"/>
      <c r="C59" s="107"/>
      <c r="D59" s="108"/>
      <c r="E59" s="128" t="s">
        <v>497</v>
      </c>
      <c r="F59" s="128" t="s">
        <v>498</v>
      </c>
      <c r="G59" s="278"/>
      <c r="H59" s="128"/>
      <c r="I59" s="279"/>
      <c r="J59" s="112" t="s">
        <v>856</v>
      </c>
      <c r="K59" s="280"/>
      <c r="L59" s="151"/>
      <c r="M59" s="284"/>
      <c r="N59" s="112"/>
      <c r="O59" s="114"/>
      <c r="P59" s="112"/>
      <c r="Q59" s="115"/>
      <c r="R59" s="118"/>
    </row>
    <row r="60" spans="1:18" s="46" customFormat="1" ht="9" customHeight="1">
      <c r="A60" s="242"/>
      <c r="B60" s="271"/>
      <c r="C60" s="271"/>
      <c r="D60" s="271"/>
      <c r="E60" s="128" t="s">
        <v>277</v>
      </c>
      <c r="F60" s="128" t="s">
        <v>324</v>
      </c>
      <c r="G60" s="278"/>
      <c r="H60" s="128"/>
      <c r="I60" s="272"/>
      <c r="J60" s="112"/>
      <c r="K60" s="280"/>
      <c r="L60" s="257"/>
      <c r="M60" s="285"/>
      <c r="N60" s="112"/>
      <c r="O60" s="114"/>
      <c r="P60" s="112"/>
      <c r="Q60" s="115"/>
      <c r="R60" s="118"/>
    </row>
    <row r="61" spans="1:18" s="46" customFormat="1" ht="9" customHeight="1">
      <c r="A61" s="242"/>
      <c r="B61" s="121"/>
      <c r="C61" s="121"/>
      <c r="D61" s="131"/>
      <c r="E61" s="106"/>
      <c r="F61" s="106"/>
      <c r="G61" s="71"/>
      <c r="H61" s="106"/>
      <c r="I61" s="282"/>
      <c r="J61" s="112"/>
      <c r="K61" s="273"/>
      <c r="L61" s="274" t="str">
        <f>UPPER(IF(OR(K62="a",K62="as"),J57,IF(OR(K62="b",K62="bs"),J65,)))</f>
        <v>ΠΙΤΤΑΣ</v>
      </c>
      <c r="M61" s="280"/>
      <c r="N61" s="112"/>
      <c r="O61" s="114"/>
      <c r="P61" s="112"/>
      <c r="Q61" s="115"/>
      <c r="R61" s="118"/>
    </row>
    <row r="62" spans="1:18" s="46" customFormat="1" ht="9" customHeight="1">
      <c r="A62" s="242"/>
      <c r="B62" s="121"/>
      <c r="C62" s="121"/>
      <c r="D62" s="131"/>
      <c r="E62" s="106"/>
      <c r="F62" s="106"/>
      <c r="G62" s="71"/>
      <c r="H62" s="106"/>
      <c r="I62" s="282"/>
      <c r="J62" s="124" t="s">
        <v>13</v>
      </c>
      <c r="K62" s="133" t="s">
        <v>365</v>
      </c>
      <c r="L62" s="276" t="str">
        <f>UPPER(IF(OR(K62="a",K62="as"),J58,IF(OR(K62="b",K62="bs"),J66,)))</f>
        <v>ΚΑΜΠΑΣΗΣ</v>
      </c>
      <c r="M62" s="272"/>
      <c r="N62" s="112"/>
      <c r="O62" s="114"/>
      <c r="P62" s="112"/>
      <c r="Q62" s="115"/>
      <c r="R62" s="118"/>
    </row>
    <row r="63" spans="1:18" s="46" customFormat="1" ht="9" customHeight="1">
      <c r="A63" s="283">
        <v>15</v>
      </c>
      <c r="B63" s="107"/>
      <c r="C63" s="107"/>
      <c r="D63" s="108"/>
      <c r="E63" s="128" t="s">
        <v>226</v>
      </c>
      <c r="F63" s="128">
        <f>IF($D63="","",VLOOKUP($D63,#REF!,3))</f>
      </c>
      <c r="G63" s="278"/>
      <c r="H63" s="128"/>
      <c r="I63" s="270"/>
      <c r="J63" s="112"/>
      <c r="K63" s="280"/>
      <c r="L63" s="112" t="s">
        <v>835</v>
      </c>
      <c r="M63" s="114"/>
      <c r="N63" s="302" t="s">
        <v>24</v>
      </c>
      <c r="O63" s="303"/>
      <c r="P63" s="302" t="s">
        <v>194</v>
      </c>
      <c r="Q63" s="303"/>
      <c r="R63" s="118"/>
    </row>
    <row r="64" spans="1:18" s="46" customFormat="1" ht="9" customHeight="1">
      <c r="A64" s="242"/>
      <c r="B64" s="271"/>
      <c r="C64" s="271"/>
      <c r="D64" s="271"/>
      <c r="E64" s="128">
        <f>UPPER(IF($D63="","",VLOOKUP($D63,#REF!,7)))</f>
      </c>
      <c r="F64" s="128">
        <f>IF($D63="","",VLOOKUP($D63,#REF!,8))</f>
      </c>
      <c r="G64" s="278"/>
      <c r="H64" s="128"/>
      <c r="I64" s="272"/>
      <c r="J64" s="104">
        <f>IF(I64="a",E63,IF(I64="b",E65,""))</f>
      </c>
      <c r="K64" s="280"/>
      <c r="L64" s="112"/>
      <c r="M64" s="114"/>
      <c r="N64" s="327" t="str">
        <f>UPPER(IF(OR(O38="a",O38="as"),N21,IF(OR(O38="b",O38="bs"),N53,)))</f>
        <v>ΠΡΩΤΟΝΟΤΑΡΙΟΣ</v>
      </c>
      <c r="O64" s="305"/>
      <c r="P64" s="306"/>
      <c r="Q64" s="303"/>
      <c r="R64" s="118"/>
    </row>
    <row r="65" spans="1:18" s="46" customFormat="1" ht="9" customHeight="1">
      <c r="A65" s="242"/>
      <c r="B65" s="121"/>
      <c r="C65" s="121"/>
      <c r="D65" s="121"/>
      <c r="E65" s="145"/>
      <c r="F65" s="145"/>
      <c r="G65" s="290"/>
      <c r="H65" s="145"/>
      <c r="I65" s="273"/>
      <c r="J65" s="274" t="str">
        <f>UPPER(IF(OR(I66="a",I66="as"),E63,IF(OR(I66="b",I66="bs"),E67,)))</f>
        <v>ΠΙΤΤΑΣ</v>
      </c>
      <c r="K65" s="284"/>
      <c r="L65" s="112"/>
      <c r="M65" s="114"/>
      <c r="N65" s="307" t="str">
        <f>UPPER(IF(OR(O38="a",O38="as"),N22,IF(OR(O38="b",O38="bs"),N54,)))</f>
        <v>ΓΙΑΝΝΟΥΛΟΠΟΥΛΟΣ</v>
      </c>
      <c r="O65" s="308"/>
      <c r="P65" s="306"/>
      <c r="Q65" s="303"/>
      <c r="R65" s="118"/>
    </row>
    <row r="66" spans="1:18" s="46" customFormat="1" ht="9" customHeight="1">
      <c r="A66" s="242"/>
      <c r="B66" s="121"/>
      <c r="C66" s="121"/>
      <c r="D66" s="121"/>
      <c r="E66" s="112"/>
      <c r="F66" s="112"/>
      <c r="G66" s="71"/>
      <c r="H66" s="124"/>
      <c r="I66" s="133" t="s">
        <v>365</v>
      </c>
      <c r="J66" s="276" t="str">
        <f>UPPER(IF(OR(I66="a",I66="as"),E64,IF(OR(I66="b",I66="bs"),E68,)))</f>
        <v>ΚΑΜΠΑΣΗΣ</v>
      </c>
      <c r="K66" s="272"/>
      <c r="L66" s="112"/>
      <c r="M66" s="114"/>
      <c r="N66" s="303"/>
      <c r="O66" s="309"/>
      <c r="P66" s="304" t="str">
        <f>UPPER(IF(OR(O67="a",O67="as"),N64,IF(OR(O67="b",O67="bs"),N68,)))</f>
        <v>ΛΟΞΑΣ</v>
      </c>
      <c r="Q66" s="310"/>
      <c r="R66" s="118"/>
    </row>
    <row r="67" spans="1:18" s="46" customFormat="1" ht="9" customHeight="1">
      <c r="A67" s="289">
        <v>16</v>
      </c>
      <c r="B67" s="107"/>
      <c r="C67" s="107"/>
      <c r="D67" s="108"/>
      <c r="E67" s="360" t="s">
        <v>559</v>
      </c>
      <c r="F67" s="360" t="s">
        <v>408</v>
      </c>
      <c r="G67" s="269"/>
      <c r="H67" s="109"/>
      <c r="I67" s="279"/>
      <c r="J67" s="112"/>
      <c r="K67" s="114"/>
      <c r="L67" s="151"/>
      <c r="M67" s="275"/>
      <c r="N67" s="222" t="s">
        <v>13</v>
      </c>
      <c r="O67" s="311" t="s">
        <v>365</v>
      </c>
      <c r="P67" s="307" t="str">
        <f>UPPER(IF(OR(O67="a",O67="as"),N65,IF(OR(O67="b",O67="bs"),N69,)))</f>
        <v>ΤΣΕΚΟΥΡΑΣ</v>
      </c>
      <c r="Q67" s="312"/>
      <c r="R67" s="118"/>
    </row>
    <row r="68" spans="1:18" s="46" customFormat="1" ht="9" customHeight="1">
      <c r="A68" s="242"/>
      <c r="B68" s="271"/>
      <c r="C68" s="271"/>
      <c r="D68" s="271"/>
      <c r="E68" s="360" t="s">
        <v>583</v>
      </c>
      <c r="F68" s="360" t="s">
        <v>763</v>
      </c>
      <c r="G68" s="269"/>
      <c r="H68" s="109"/>
      <c r="I68" s="272"/>
      <c r="J68" s="112"/>
      <c r="K68" s="114"/>
      <c r="L68" s="257"/>
      <c r="M68" s="281"/>
      <c r="N68" s="327" t="str">
        <f>UPPER(IF(OR(O113="a",O113="as"),N96,IF(OR(O113="b",O113="bs"),N128,)))</f>
        <v>ΛΟΞΑΣ</v>
      </c>
      <c r="O68" s="313"/>
      <c r="P68" s="306" t="s">
        <v>826</v>
      </c>
      <c r="Q68" s="303"/>
      <c r="R68" s="118"/>
    </row>
    <row r="69" spans="1:18" s="46" customFormat="1" ht="9" customHeight="1">
      <c r="A69" s="291"/>
      <c r="B69" s="292"/>
      <c r="C69" s="292"/>
      <c r="D69" s="293"/>
      <c r="E69" s="149"/>
      <c r="F69" s="149"/>
      <c r="G69" s="101"/>
      <c r="H69" s="149"/>
      <c r="I69" s="294"/>
      <c r="J69" s="116"/>
      <c r="K69" s="117"/>
      <c r="L69" s="116"/>
      <c r="M69" s="117"/>
      <c r="N69" s="307" t="str">
        <f>UPPER(IF(OR(O113="a",O113="as"),N97,IF(OR(O113="b",O113="bs"),N129,)))</f>
        <v>ΤΣΕΚΟΥΡΑΣ</v>
      </c>
      <c r="O69" s="314"/>
      <c r="P69" s="306"/>
      <c r="Q69" s="303"/>
      <c r="R69" s="118"/>
    </row>
    <row r="70" spans="1:18" s="2" customFormat="1" ht="6" customHeight="1">
      <c r="A70" s="291"/>
      <c r="B70" s="292"/>
      <c r="C70" s="292"/>
      <c r="D70" s="293"/>
      <c r="E70" s="149"/>
      <c r="F70" s="149"/>
      <c r="G70" s="295"/>
      <c r="H70" s="149"/>
      <c r="I70" s="294"/>
      <c r="J70" s="116"/>
      <c r="K70" s="117"/>
      <c r="L70" s="156"/>
      <c r="M70" s="157"/>
      <c r="N70" s="315"/>
      <c r="O70" s="316"/>
      <c r="P70" s="315"/>
      <c r="Q70" s="316"/>
      <c r="R70" s="158"/>
    </row>
    <row r="71" spans="1:17" s="17" customFormat="1" ht="10.5" customHeight="1">
      <c r="A71" s="159" t="s">
        <v>26</v>
      </c>
      <c r="B71" s="160"/>
      <c r="C71" s="161"/>
      <c r="D71" s="162" t="s">
        <v>27</v>
      </c>
      <c r="E71" s="163" t="s">
        <v>195</v>
      </c>
      <c r="F71" s="162" t="s">
        <v>27</v>
      </c>
      <c r="G71" s="163" t="s">
        <v>195</v>
      </c>
      <c r="H71" s="317"/>
      <c r="I71" s="163" t="s">
        <v>27</v>
      </c>
      <c r="J71" s="163" t="s">
        <v>29</v>
      </c>
      <c r="K71" s="166"/>
      <c r="L71" s="163" t="s">
        <v>30</v>
      </c>
      <c r="M71" s="167"/>
      <c r="N71" s="168" t="s">
        <v>31</v>
      </c>
      <c r="O71" s="168"/>
      <c r="P71" s="169"/>
      <c r="Q71" s="170"/>
    </row>
    <row r="72" spans="1:17" s="17" customFormat="1" ht="9" customHeight="1">
      <c r="A72" s="172" t="s">
        <v>32</v>
      </c>
      <c r="B72" s="171"/>
      <c r="C72" s="173"/>
      <c r="D72" s="174">
        <v>1</v>
      </c>
      <c r="E72" s="65" t="s">
        <v>612</v>
      </c>
      <c r="F72" s="318">
        <v>5</v>
      </c>
      <c r="G72" s="65"/>
      <c r="H72" s="296"/>
      <c r="I72" s="297" t="s">
        <v>33</v>
      </c>
      <c r="J72" s="171"/>
      <c r="K72" s="177"/>
      <c r="L72" s="171"/>
      <c r="M72" s="178"/>
      <c r="N72" s="179" t="s">
        <v>196</v>
      </c>
      <c r="O72" s="180"/>
      <c r="P72" s="180"/>
      <c r="Q72" s="181"/>
    </row>
    <row r="73" spans="1:17" s="17" customFormat="1" ht="9" customHeight="1">
      <c r="A73" s="172" t="s">
        <v>35</v>
      </c>
      <c r="B73" s="171"/>
      <c r="C73" s="173"/>
      <c r="D73" s="174"/>
      <c r="E73" s="65" t="s">
        <v>553</v>
      </c>
      <c r="F73" s="318"/>
      <c r="G73" s="65"/>
      <c r="H73" s="296"/>
      <c r="I73" s="297"/>
      <c r="J73" s="171"/>
      <c r="K73" s="177"/>
      <c r="L73" s="171"/>
      <c r="M73" s="178"/>
      <c r="N73" s="184"/>
      <c r="O73" s="183"/>
      <c r="P73" s="184"/>
      <c r="Q73" s="185"/>
    </row>
    <row r="74" spans="1:17" s="17" customFormat="1" ht="9" customHeight="1">
      <c r="A74" s="186" t="s">
        <v>37</v>
      </c>
      <c r="B74" s="184"/>
      <c r="C74" s="187"/>
      <c r="D74" s="174">
        <v>2</v>
      </c>
      <c r="E74" s="65" t="s">
        <v>558</v>
      </c>
      <c r="F74" s="318">
        <v>6</v>
      </c>
      <c r="G74" s="65"/>
      <c r="H74" s="296"/>
      <c r="I74" s="297" t="s">
        <v>36</v>
      </c>
      <c r="J74" s="171"/>
      <c r="K74" s="177"/>
      <c r="L74" s="171"/>
      <c r="M74" s="178"/>
      <c r="N74" s="179" t="s">
        <v>39</v>
      </c>
      <c r="O74" s="180"/>
      <c r="P74" s="180"/>
      <c r="Q74" s="181"/>
    </row>
    <row r="75" spans="1:17" s="17" customFormat="1" ht="9" customHeight="1">
      <c r="A75" s="188"/>
      <c r="B75" s="93"/>
      <c r="C75" s="189"/>
      <c r="D75" s="174"/>
      <c r="E75" s="65" t="s">
        <v>616</v>
      </c>
      <c r="F75" s="318"/>
      <c r="G75" s="65"/>
      <c r="H75" s="296"/>
      <c r="I75" s="297"/>
      <c r="J75" s="171"/>
      <c r="K75" s="177"/>
      <c r="L75" s="171"/>
      <c r="M75" s="178"/>
      <c r="N75" s="171"/>
      <c r="O75" s="177"/>
      <c r="P75" s="171"/>
      <c r="Q75" s="178"/>
    </row>
    <row r="76" spans="1:17" s="17" customFormat="1" ht="9" customHeight="1">
      <c r="A76" s="190" t="s">
        <v>41</v>
      </c>
      <c r="B76" s="191"/>
      <c r="C76" s="192"/>
      <c r="D76" s="174">
        <v>3</v>
      </c>
      <c r="E76" s="65" t="s">
        <v>573</v>
      </c>
      <c r="F76" s="318">
        <v>7</v>
      </c>
      <c r="G76" s="65"/>
      <c r="H76" s="296"/>
      <c r="I76" s="297" t="s">
        <v>38</v>
      </c>
      <c r="J76" s="171"/>
      <c r="K76" s="177"/>
      <c r="L76" s="171"/>
      <c r="M76" s="178"/>
      <c r="N76" s="184"/>
      <c r="O76" s="183"/>
      <c r="P76" s="184"/>
      <c r="Q76" s="185"/>
    </row>
    <row r="77" spans="1:17" s="17" customFormat="1" ht="9" customHeight="1">
      <c r="A77" s="172" t="s">
        <v>32</v>
      </c>
      <c r="B77" s="171"/>
      <c r="C77" s="173"/>
      <c r="D77" s="174"/>
      <c r="E77" s="65" t="s">
        <v>382</v>
      </c>
      <c r="F77" s="318"/>
      <c r="G77" s="65"/>
      <c r="H77" s="296"/>
      <c r="I77" s="297"/>
      <c r="J77" s="171"/>
      <c r="K77" s="177"/>
      <c r="L77" s="171"/>
      <c r="M77" s="178"/>
      <c r="N77" s="179" t="s">
        <v>15</v>
      </c>
      <c r="O77" s="180"/>
      <c r="P77" s="180"/>
      <c r="Q77" s="181"/>
    </row>
    <row r="78" spans="1:17" s="17" customFormat="1" ht="9" customHeight="1">
      <c r="A78" s="172" t="s">
        <v>44</v>
      </c>
      <c r="B78" s="171"/>
      <c r="C78" s="193"/>
      <c r="D78" s="174">
        <v>4</v>
      </c>
      <c r="E78" s="65" t="s">
        <v>760</v>
      </c>
      <c r="F78" s="318">
        <v>8</v>
      </c>
      <c r="G78" s="65"/>
      <c r="H78" s="296"/>
      <c r="I78" s="297" t="s">
        <v>40</v>
      </c>
      <c r="J78" s="171"/>
      <c r="K78" s="177"/>
      <c r="L78" s="171"/>
      <c r="M78" s="178"/>
      <c r="N78" s="171"/>
      <c r="O78" s="177"/>
      <c r="P78" s="171"/>
      <c r="Q78" s="178"/>
    </row>
    <row r="79" spans="1:17" s="17" customFormat="1" ht="9" customHeight="1">
      <c r="A79" s="186" t="s">
        <v>46</v>
      </c>
      <c r="B79" s="184"/>
      <c r="C79" s="194"/>
      <c r="D79" s="195"/>
      <c r="E79" s="196" t="s">
        <v>761</v>
      </c>
      <c r="F79" s="319"/>
      <c r="G79" s="196"/>
      <c r="H79" s="299"/>
      <c r="I79" s="300"/>
      <c r="J79" s="184"/>
      <c r="K79" s="183"/>
      <c r="L79" s="184"/>
      <c r="M79" s="185"/>
      <c r="N79" s="184" t="str">
        <f>Q4</f>
        <v>ΤΑΜΠΟΣΗ ΤΕΡΕΖΑ</v>
      </c>
      <c r="O79" s="183"/>
      <c r="P79" s="184"/>
      <c r="Q79" s="320" t="e">
        <f>#REF!</f>
        <v>#REF!</v>
      </c>
    </row>
    <row r="80" spans="1:17" s="18" customFormat="1" ht="9.75">
      <c r="A80" s="264"/>
      <c r="B80" s="58" t="s">
        <v>17</v>
      </c>
      <c r="C80" s="58" t="str">
        <f>IF(OR(F78="Week 3",F78="Masters"),"CP","Rank")</f>
        <v>Rank</v>
      </c>
      <c r="D80" s="58" t="s">
        <v>19</v>
      </c>
      <c r="E80" s="59" t="s">
        <v>20</v>
      </c>
      <c r="F80" s="59" t="s">
        <v>12</v>
      </c>
      <c r="G80" s="59"/>
      <c r="H80" s="59" t="s">
        <v>21</v>
      </c>
      <c r="I80" s="59"/>
      <c r="J80" s="58" t="s">
        <v>22</v>
      </c>
      <c r="K80" s="265"/>
      <c r="L80" s="58" t="s">
        <v>49</v>
      </c>
      <c r="M80" s="265"/>
      <c r="N80" s="58" t="s">
        <v>23</v>
      </c>
      <c r="O80" s="265"/>
      <c r="P80" s="58" t="s">
        <v>197</v>
      </c>
      <c r="Q80" s="266"/>
    </row>
    <row r="81" spans="1:17" s="18" customFormat="1" ht="3.75" customHeight="1" thickBot="1">
      <c r="A81" s="267"/>
      <c r="B81" s="69"/>
      <c r="C81" s="69"/>
      <c r="D81" s="69"/>
      <c r="E81" s="21"/>
      <c r="F81" s="21"/>
      <c r="G81" s="71"/>
      <c r="H81" s="21"/>
      <c r="I81" s="76"/>
      <c r="J81" s="69"/>
      <c r="K81" s="76"/>
      <c r="L81" s="69"/>
      <c r="M81" s="76"/>
      <c r="N81" s="69"/>
      <c r="O81" s="76"/>
      <c r="P81" s="69"/>
      <c r="Q81" s="86"/>
    </row>
    <row r="82" spans="1:20" s="46" customFormat="1" ht="10.5" customHeight="1">
      <c r="A82" s="268">
        <v>17</v>
      </c>
      <c r="B82" s="107"/>
      <c r="C82" s="107"/>
      <c r="D82" s="108"/>
      <c r="E82" s="360" t="s">
        <v>588</v>
      </c>
      <c r="F82" s="360" t="s">
        <v>589</v>
      </c>
      <c r="G82" s="269"/>
      <c r="H82" s="109"/>
      <c r="I82" s="270"/>
      <c r="J82" s="112"/>
      <c r="K82" s="114"/>
      <c r="L82" s="112"/>
      <c r="M82" s="114"/>
      <c r="N82" s="112"/>
      <c r="O82" s="114"/>
      <c r="P82" s="112"/>
      <c r="Q82" s="236" t="s">
        <v>193</v>
      </c>
      <c r="R82" s="118"/>
      <c r="T82" s="119" t="e">
        <f>#REF!</f>
        <v>#REF!</v>
      </c>
    </row>
    <row r="83" spans="1:20" s="46" customFormat="1" ht="9" customHeight="1">
      <c r="A83" s="242"/>
      <c r="B83" s="271"/>
      <c r="C83" s="271"/>
      <c r="D83" s="271"/>
      <c r="E83" s="107" t="s">
        <v>950</v>
      </c>
      <c r="F83" s="107" t="s">
        <v>951</v>
      </c>
      <c r="G83" s="269"/>
      <c r="H83" s="109"/>
      <c r="I83" s="272"/>
      <c r="J83" s="104">
        <f>IF(I83="a",E82,IF(I83="b",E84,""))</f>
      </c>
      <c r="K83" s="114"/>
      <c r="L83" s="112"/>
      <c r="M83" s="114"/>
      <c r="N83" s="112"/>
      <c r="O83" s="114"/>
      <c r="P83" s="112"/>
      <c r="Q83" s="115"/>
      <c r="R83" s="118"/>
      <c r="T83" s="127" t="e">
        <f>#REF!</f>
        <v>#REF!</v>
      </c>
    </row>
    <row r="84" spans="1:20" s="46" customFormat="1" ht="9" customHeight="1">
      <c r="A84" s="242"/>
      <c r="B84" s="121"/>
      <c r="C84" s="121"/>
      <c r="D84" s="121"/>
      <c r="E84" s="106"/>
      <c r="F84" s="106"/>
      <c r="G84" s="71"/>
      <c r="H84" s="106"/>
      <c r="I84" s="273"/>
      <c r="J84" s="274" t="str">
        <f>UPPER(IF(OR(I85="a",I85="as"),E82,IF(OR(I85="b",I85="bs"),E86,)))</f>
        <v>ΜΠΑΓΚΛΑΤΖΗΣ</v>
      </c>
      <c r="K84" s="275"/>
      <c r="L84" s="112"/>
      <c r="M84" s="114"/>
      <c r="N84" s="112"/>
      <c r="O84" s="114"/>
      <c r="P84" s="112"/>
      <c r="Q84" s="115"/>
      <c r="R84" s="118"/>
      <c r="T84" s="127" t="e">
        <f>#REF!</f>
        <v>#REF!</v>
      </c>
    </row>
    <row r="85" spans="1:20" s="46" customFormat="1" ht="9" customHeight="1">
      <c r="A85" s="242"/>
      <c r="B85" s="121"/>
      <c r="C85" s="121"/>
      <c r="D85" s="121"/>
      <c r="E85" s="106"/>
      <c r="F85" s="106"/>
      <c r="G85" s="71"/>
      <c r="H85" s="124"/>
      <c r="I85" s="133" t="s">
        <v>363</v>
      </c>
      <c r="J85" s="276" t="str">
        <f>UPPER(IF(OR(I85="a",I85="as"),E83,IF(OR(I85="b",I85="bs"),E87,)))</f>
        <v>ΜΠΑΣΧΑΛΗΣ</v>
      </c>
      <c r="K85" s="277"/>
      <c r="L85" s="112"/>
      <c r="M85" s="114"/>
      <c r="N85" s="112"/>
      <c r="O85" s="114"/>
      <c r="P85" s="112"/>
      <c r="Q85" s="115"/>
      <c r="R85" s="118"/>
      <c r="T85" s="127" t="e">
        <f>#REF!</f>
        <v>#REF!</v>
      </c>
    </row>
    <row r="86" spans="1:20" s="46" customFormat="1" ht="9" customHeight="1">
      <c r="A86" s="242">
        <v>18</v>
      </c>
      <c r="B86" s="107"/>
      <c r="C86" s="107"/>
      <c r="D86" s="108"/>
      <c r="E86" s="128" t="s">
        <v>226</v>
      </c>
      <c r="F86" s="128">
        <f>IF($D86="","",VLOOKUP($D86,#REF!,3))</f>
      </c>
      <c r="G86" s="278"/>
      <c r="H86" s="128"/>
      <c r="I86" s="279"/>
      <c r="J86" s="112"/>
      <c r="K86" s="280"/>
      <c r="L86" s="151"/>
      <c r="M86" s="275"/>
      <c r="N86" s="112"/>
      <c r="O86" s="114"/>
      <c r="P86" s="112"/>
      <c r="Q86" s="115"/>
      <c r="R86" s="118"/>
      <c r="T86" s="127" t="e">
        <f>#REF!</f>
        <v>#REF!</v>
      </c>
    </row>
    <row r="87" spans="1:20" s="46" customFormat="1" ht="9" customHeight="1">
      <c r="A87" s="242"/>
      <c r="B87" s="271"/>
      <c r="C87" s="271"/>
      <c r="D87" s="271"/>
      <c r="E87" s="128">
        <f>UPPER(IF($D86="","",VLOOKUP($D86,#REF!,7)))</f>
      </c>
      <c r="F87" s="128">
        <f>IF($D86="","",VLOOKUP($D86,#REF!,8))</f>
      </c>
      <c r="G87" s="278"/>
      <c r="H87" s="128"/>
      <c r="I87" s="272"/>
      <c r="J87" s="112"/>
      <c r="K87" s="280"/>
      <c r="L87" s="257"/>
      <c r="M87" s="281"/>
      <c r="N87" s="112"/>
      <c r="O87" s="114"/>
      <c r="P87" s="112"/>
      <c r="Q87" s="115"/>
      <c r="R87" s="118"/>
      <c r="T87" s="127" t="e">
        <f>#REF!</f>
        <v>#REF!</v>
      </c>
    </row>
    <row r="88" spans="1:20" s="46" customFormat="1" ht="9" customHeight="1">
      <c r="A88" s="242"/>
      <c r="B88" s="121"/>
      <c r="C88" s="121"/>
      <c r="D88" s="131"/>
      <c r="E88" s="106"/>
      <c r="F88" s="106"/>
      <c r="G88" s="71"/>
      <c r="H88" s="106"/>
      <c r="I88" s="282"/>
      <c r="J88" s="112"/>
      <c r="K88" s="273"/>
      <c r="L88" s="274" t="str">
        <f>UPPER(IF(OR(K89="a",K89="as"),J84,IF(OR(K89="b",K89="bs"),J92,)))</f>
        <v>ΜΠΑΓΚΛΑΤΖΗΣ</v>
      </c>
      <c r="M88" s="114"/>
      <c r="N88" s="112"/>
      <c r="O88" s="114"/>
      <c r="P88" s="112"/>
      <c r="Q88" s="115"/>
      <c r="R88" s="118"/>
      <c r="T88" s="127" t="e">
        <f>#REF!</f>
        <v>#REF!</v>
      </c>
    </row>
    <row r="89" spans="1:20" s="46" customFormat="1" ht="9" customHeight="1">
      <c r="A89" s="242"/>
      <c r="B89" s="121"/>
      <c r="C89" s="121"/>
      <c r="D89" s="131"/>
      <c r="E89" s="106"/>
      <c r="F89" s="106"/>
      <c r="G89" s="71"/>
      <c r="H89" s="106"/>
      <c r="I89" s="282"/>
      <c r="J89" s="124" t="s">
        <v>13</v>
      </c>
      <c r="K89" s="133" t="s">
        <v>363</v>
      </c>
      <c r="L89" s="276" t="str">
        <f>UPPER(IF(OR(K89="a",K89="as"),J85,IF(OR(K89="b",K89="bs"),J93,)))</f>
        <v>ΜΠΑΣΧΑΛΗΣ</v>
      </c>
      <c r="M89" s="277"/>
      <c r="N89" s="112"/>
      <c r="O89" s="114"/>
      <c r="P89" s="112"/>
      <c r="Q89" s="115"/>
      <c r="R89" s="118"/>
      <c r="T89" s="127" t="e">
        <f>#REF!</f>
        <v>#REF!</v>
      </c>
    </row>
    <row r="90" spans="1:20" s="46" customFormat="1" ht="9" customHeight="1">
      <c r="A90" s="283">
        <v>19</v>
      </c>
      <c r="B90" s="107"/>
      <c r="C90" s="107"/>
      <c r="D90" s="108"/>
      <c r="E90" s="128" t="s">
        <v>557</v>
      </c>
      <c r="F90" s="128">
        <f>IF($D90="","",VLOOKUP($D90,#REF!,3))</f>
      </c>
      <c r="G90" s="278"/>
      <c r="H90" s="128"/>
      <c r="I90" s="270"/>
      <c r="J90" s="112"/>
      <c r="K90" s="280"/>
      <c r="L90" s="112" t="s">
        <v>819</v>
      </c>
      <c r="M90" s="280"/>
      <c r="N90" s="151"/>
      <c r="O90" s="114"/>
      <c r="P90" s="112"/>
      <c r="Q90" s="115"/>
      <c r="R90" s="118"/>
      <c r="T90" s="127" t="e">
        <f>#REF!</f>
        <v>#REF!</v>
      </c>
    </row>
    <row r="91" spans="1:20" s="46" customFormat="1" ht="9" customHeight="1" thickBot="1">
      <c r="A91" s="242"/>
      <c r="B91" s="271"/>
      <c r="C91" s="271"/>
      <c r="D91" s="271"/>
      <c r="E91" s="128" t="s">
        <v>542</v>
      </c>
      <c r="F91" s="128" t="s">
        <v>314</v>
      </c>
      <c r="G91" s="278"/>
      <c r="H91" s="128"/>
      <c r="I91" s="272"/>
      <c r="J91" s="104">
        <f>IF(I91="a",E90,IF(I91="b",E92,""))</f>
      </c>
      <c r="K91" s="280"/>
      <c r="L91" s="112"/>
      <c r="M91" s="280"/>
      <c r="N91" s="112"/>
      <c r="O91" s="114"/>
      <c r="P91" s="112"/>
      <c r="Q91" s="115"/>
      <c r="R91" s="118"/>
      <c r="T91" s="142" t="e">
        <f>#REF!</f>
        <v>#REF!</v>
      </c>
    </row>
    <row r="92" spans="1:18" s="46" customFormat="1" ht="9" customHeight="1">
      <c r="A92" s="242"/>
      <c r="B92" s="121"/>
      <c r="C92" s="121"/>
      <c r="D92" s="131"/>
      <c r="E92" s="106"/>
      <c r="F92" s="106"/>
      <c r="G92" s="71"/>
      <c r="H92" s="106"/>
      <c r="I92" s="273"/>
      <c r="J92" s="274" t="str">
        <f>UPPER(IF(OR(I93="a",I93="as"),E90,IF(OR(I93="b",I93="bs"),E94,)))</f>
        <v>ΑΝΑΓΝΩΣΤΟΥ</v>
      </c>
      <c r="K92" s="284"/>
      <c r="L92" s="112"/>
      <c r="M92" s="280"/>
      <c r="N92" s="112"/>
      <c r="O92" s="114"/>
      <c r="P92" s="112"/>
      <c r="Q92" s="115"/>
      <c r="R92" s="118"/>
    </row>
    <row r="93" spans="1:18" s="46" customFormat="1" ht="9" customHeight="1">
      <c r="A93" s="242"/>
      <c r="B93" s="121"/>
      <c r="C93" s="121"/>
      <c r="D93" s="131"/>
      <c r="E93" s="106"/>
      <c r="F93" s="106"/>
      <c r="G93" s="71"/>
      <c r="H93" s="124"/>
      <c r="I93" s="133" t="s">
        <v>363</v>
      </c>
      <c r="J93" s="276" t="str">
        <f>UPPER(IF(OR(I93="a",I93="as"),E91,IF(OR(I93="b",I93="bs"),E95,)))</f>
        <v>ΚΑΛΟΓΕΡΑΚΗΣ</v>
      </c>
      <c r="K93" s="272"/>
      <c r="L93" s="112"/>
      <c r="M93" s="280"/>
      <c r="N93" s="112"/>
      <c r="O93" s="114"/>
      <c r="P93" s="112"/>
      <c r="Q93" s="115"/>
      <c r="R93" s="118"/>
    </row>
    <row r="94" spans="1:18" s="46" customFormat="1" ht="9" customHeight="1">
      <c r="A94" s="242">
        <v>20</v>
      </c>
      <c r="B94" s="107"/>
      <c r="C94" s="107"/>
      <c r="D94" s="108"/>
      <c r="E94" s="128" t="s">
        <v>226</v>
      </c>
      <c r="F94" s="128">
        <f>IF($D94="","",VLOOKUP($D94,#REF!,3))</f>
      </c>
      <c r="G94" s="278"/>
      <c r="H94" s="128"/>
      <c r="I94" s="279"/>
      <c r="J94" s="112"/>
      <c r="K94" s="114"/>
      <c r="L94" s="151"/>
      <c r="M94" s="284"/>
      <c r="N94" s="112"/>
      <c r="O94" s="114"/>
      <c r="P94" s="112"/>
      <c r="Q94" s="115"/>
      <c r="R94" s="118"/>
    </row>
    <row r="95" spans="1:18" s="46" customFormat="1" ht="9" customHeight="1">
      <c r="A95" s="242"/>
      <c r="B95" s="271"/>
      <c r="C95" s="271"/>
      <c r="D95" s="271"/>
      <c r="E95" s="128">
        <f>UPPER(IF($D94="","",VLOOKUP($D94,#REF!,7)))</f>
      </c>
      <c r="F95" s="128">
        <f>IF($D94="","",VLOOKUP($D94,#REF!,8))</f>
      </c>
      <c r="G95" s="278"/>
      <c r="H95" s="128"/>
      <c r="I95" s="272"/>
      <c r="J95" s="112"/>
      <c r="K95" s="114"/>
      <c r="L95" s="257"/>
      <c r="M95" s="285"/>
      <c r="N95" s="112"/>
      <c r="O95" s="114"/>
      <c r="P95" s="112"/>
      <c r="Q95" s="115"/>
      <c r="R95" s="118"/>
    </row>
    <row r="96" spans="1:18" s="46" customFormat="1" ht="9" customHeight="1">
      <c r="A96" s="242"/>
      <c r="B96" s="121"/>
      <c r="C96" s="121"/>
      <c r="D96" s="121"/>
      <c r="E96" s="106"/>
      <c r="F96" s="106"/>
      <c r="G96" s="71"/>
      <c r="H96" s="106"/>
      <c r="I96" s="282"/>
      <c r="J96" s="112"/>
      <c r="K96" s="114"/>
      <c r="L96" s="112"/>
      <c r="M96" s="273"/>
      <c r="N96" s="274" t="str">
        <f>UPPER(IF(OR(M97="a",M97="as"),L88,IF(OR(M97="b",M97="bs"),L104,)))</f>
        <v>ΛΟΞΑΣ</v>
      </c>
      <c r="O96" s="114"/>
      <c r="P96" s="112"/>
      <c r="Q96" s="115"/>
      <c r="R96" s="118"/>
    </row>
    <row r="97" spans="1:18" s="46" customFormat="1" ht="9" customHeight="1">
      <c r="A97" s="242"/>
      <c r="B97" s="121"/>
      <c r="C97" s="121"/>
      <c r="D97" s="121"/>
      <c r="E97" s="106"/>
      <c r="F97" s="106"/>
      <c r="G97" s="71"/>
      <c r="H97" s="106"/>
      <c r="I97" s="282"/>
      <c r="J97" s="112"/>
      <c r="K97" s="114"/>
      <c r="L97" s="124" t="s">
        <v>13</v>
      </c>
      <c r="M97" s="133" t="s">
        <v>365</v>
      </c>
      <c r="N97" s="276" t="str">
        <f>UPPER(IF(OR(M97="a",M97="as"),L89,IF(OR(M97="b",M97="bs"),L105,)))</f>
        <v>ΤΣΕΚΟΥΡΑΣ</v>
      </c>
      <c r="O97" s="277"/>
      <c r="P97" s="112"/>
      <c r="Q97" s="115"/>
      <c r="R97" s="118"/>
    </row>
    <row r="98" spans="1:18" s="46" customFormat="1" ht="9" customHeight="1">
      <c r="A98" s="242">
        <v>21</v>
      </c>
      <c r="B98" s="107"/>
      <c r="C98" s="107"/>
      <c r="D98" s="108"/>
      <c r="E98" s="360" t="s">
        <v>772</v>
      </c>
      <c r="F98" s="360" t="s">
        <v>314</v>
      </c>
      <c r="G98" s="269"/>
      <c r="H98" s="109"/>
      <c r="I98" s="270"/>
      <c r="J98" s="112"/>
      <c r="K98" s="114"/>
      <c r="L98" s="112"/>
      <c r="M98" s="280"/>
      <c r="N98" s="112" t="s">
        <v>924</v>
      </c>
      <c r="O98" s="280"/>
      <c r="P98" s="112"/>
      <c r="Q98" s="115"/>
      <c r="R98" s="118"/>
    </row>
    <row r="99" spans="1:18" s="46" customFormat="1" ht="9" customHeight="1">
      <c r="A99" s="242"/>
      <c r="B99" s="271"/>
      <c r="C99" s="271"/>
      <c r="D99" s="271"/>
      <c r="E99" s="360" t="s">
        <v>572</v>
      </c>
      <c r="F99" s="360" t="s">
        <v>469</v>
      </c>
      <c r="G99" s="269"/>
      <c r="H99" s="109"/>
      <c r="I99" s="272"/>
      <c r="J99" s="104">
        <f>IF(I99="a",E98,IF(I99="b",E100,""))</f>
      </c>
      <c r="K99" s="114"/>
      <c r="L99" s="112"/>
      <c r="M99" s="280"/>
      <c r="N99" s="112"/>
      <c r="O99" s="280"/>
      <c r="P99" s="112"/>
      <c r="Q99" s="115"/>
      <c r="R99" s="118"/>
    </row>
    <row r="100" spans="1:18" s="46" customFormat="1" ht="9" customHeight="1">
      <c r="A100" s="242"/>
      <c r="B100" s="121"/>
      <c r="C100" s="121"/>
      <c r="D100" s="121"/>
      <c r="E100" s="106"/>
      <c r="F100" s="106"/>
      <c r="G100" s="71"/>
      <c r="H100" s="106"/>
      <c r="I100" s="273"/>
      <c r="J100" s="274" t="str">
        <f>UPPER(IF(OR(I101="a",I101="as"),E98,IF(OR(I101="b",I101="bs"),E102,)))</f>
        <v>ΛΟΞΑΣ</v>
      </c>
      <c r="K100" s="275"/>
      <c r="L100" s="112"/>
      <c r="M100" s="280"/>
      <c r="N100" s="112"/>
      <c r="O100" s="280"/>
      <c r="P100" s="112"/>
      <c r="Q100" s="115"/>
      <c r="R100" s="118"/>
    </row>
    <row r="101" spans="1:18" s="46" customFormat="1" ht="9" customHeight="1">
      <c r="A101" s="242"/>
      <c r="B101" s="121"/>
      <c r="C101" s="121"/>
      <c r="D101" s="121"/>
      <c r="E101" s="106"/>
      <c r="F101" s="106"/>
      <c r="G101" s="71"/>
      <c r="H101" s="124"/>
      <c r="I101" s="133" t="s">
        <v>820</v>
      </c>
      <c r="J101" s="276" t="str">
        <f>UPPER(IF(OR(I101="a",I101="as"),E99,IF(OR(I101="b",I101="bs"),E103,)))</f>
        <v>ΤΣΕΚΟΥΡΑΣ</v>
      </c>
      <c r="K101" s="277"/>
      <c r="L101" s="112"/>
      <c r="M101" s="280"/>
      <c r="N101" s="112"/>
      <c r="O101" s="280"/>
      <c r="P101" s="112"/>
      <c r="Q101" s="115"/>
      <c r="R101" s="118"/>
    </row>
    <row r="102" spans="1:18" s="46" customFormat="1" ht="9" customHeight="1">
      <c r="A102" s="242">
        <v>22</v>
      </c>
      <c r="B102" s="107"/>
      <c r="C102" s="107"/>
      <c r="D102" s="108"/>
      <c r="E102" s="128" t="s">
        <v>565</v>
      </c>
      <c r="F102" s="128" t="s">
        <v>566</v>
      </c>
      <c r="G102" s="278"/>
      <c r="H102" s="128"/>
      <c r="I102" s="279"/>
      <c r="J102" s="112" t="s">
        <v>854</v>
      </c>
      <c r="K102" s="280"/>
      <c r="L102" s="151"/>
      <c r="M102" s="284"/>
      <c r="N102" s="112"/>
      <c r="O102" s="280"/>
      <c r="P102" s="112"/>
      <c r="Q102" s="115"/>
      <c r="R102" s="118"/>
    </row>
    <row r="103" spans="1:18" s="46" customFormat="1" ht="9" customHeight="1">
      <c r="A103" s="242"/>
      <c r="B103" s="271"/>
      <c r="C103" s="271"/>
      <c r="D103" s="271"/>
      <c r="E103" s="128" t="s">
        <v>618</v>
      </c>
      <c r="F103" s="128" t="s">
        <v>302</v>
      </c>
      <c r="G103" s="278"/>
      <c r="H103" s="128"/>
      <c r="I103" s="272"/>
      <c r="J103" s="112"/>
      <c r="K103" s="280"/>
      <c r="L103" s="257"/>
      <c r="M103" s="285"/>
      <c r="N103" s="112"/>
      <c r="O103" s="280"/>
      <c r="P103" s="112"/>
      <c r="Q103" s="115"/>
      <c r="R103" s="118"/>
    </row>
    <row r="104" spans="1:18" s="46" customFormat="1" ht="9" customHeight="1">
      <c r="A104" s="242"/>
      <c r="B104" s="121"/>
      <c r="C104" s="121"/>
      <c r="D104" s="131"/>
      <c r="E104" s="106"/>
      <c r="F104" s="106"/>
      <c r="G104" s="71"/>
      <c r="H104" s="106"/>
      <c r="I104" s="282"/>
      <c r="J104" s="112"/>
      <c r="K104" s="273"/>
      <c r="L104" s="274" t="str">
        <f>UPPER(IF(OR(K105="a",K105="as"),J100,IF(OR(K105="b",K105="bs"),J108,)))</f>
        <v>ΛΟΞΑΣ</v>
      </c>
      <c r="M104" s="280"/>
      <c r="N104" s="112"/>
      <c r="O104" s="280"/>
      <c r="P104" s="112"/>
      <c r="Q104" s="115"/>
      <c r="R104" s="118"/>
    </row>
    <row r="105" spans="1:18" s="46" customFormat="1" ht="9" customHeight="1">
      <c r="A105" s="242"/>
      <c r="B105" s="121"/>
      <c r="C105" s="121"/>
      <c r="D105" s="131"/>
      <c r="E105" s="106"/>
      <c r="F105" s="106"/>
      <c r="G105" s="71"/>
      <c r="H105" s="106"/>
      <c r="I105" s="282"/>
      <c r="J105" s="124" t="s">
        <v>13</v>
      </c>
      <c r="K105" s="133" t="s">
        <v>820</v>
      </c>
      <c r="L105" s="276" t="str">
        <f>UPPER(IF(OR(K105="a",K105="as"),J101,IF(OR(K105="b",K105="bs"),J109,)))</f>
        <v>ΤΣΕΚΟΥΡΑΣ</v>
      </c>
      <c r="M105" s="272"/>
      <c r="N105" s="112"/>
      <c r="O105" s="280"/>
      <c r="P105" s="112"/>
      <c r="Q105" s="115"/>
      <c r="R105" s="118"/>
    </row>
    <row r="106" spans="1:18" s="46" customFormat="1" ht="9" customHeight="1">
      <c r="A106" s="283">
        <v>23</v>
      </c>
      <c r="B106" s="107"/>
      <c r="C106" s="107"/>
      <c r="D106" s="108"/>
      <c r="E106" s="128" t="s">
        <v>226</v>
      </c>
      <c r="F106" s="128">
        <f>IF($D106="","",VLOOKUP($D106,#REF!,3))</f>
      </c>
      <c r="G106" s="278"/>
      <c r="H106" s="128"/>
      <c r="I106" s="270"/>
      <c r="J106" s="112"/>
      <c r="K106" s="280"/>
      <c r="L106" s="112" t="s">
        <v>926</v>
      </c>
      <c r="M106" s="114"/>
      <c r="N106" s="151"/>
      <c r="O106" s="280"/>
      <c r="P106" s="112"/>
      <c r="Q106" s="115"/>
      <c r="R106" s="118"/>
    </row>
    <row r="107" spans="1:18" s="46" customFormat="1" ht="9" customHeight="1">
      <c r="A107" s="242"/>
      <c r="B107" s="271"/>
      <c r="C107" s="271"/>
      <c r="D107" s="271"/>
      <c r="E107" s="128">
        <f>UPPER(IF($D106="","",VLOOKUP($D106,#REF!,7)))</f>
      </c>
      <c r="F107" s="128">
        <f>IF($D106="","",VLOOKUP($D106,#REF!,8))</f>
      </c>
      <c r="G107" s="278"/>
      <c r="H107" s="128"/>
      <c r="I107" s="272"/>
      <c r="J107" s="104">
        <f>IF(I107="a",E106,IF(I107="b",E108,""))</f>
      </c>
      <c r="K107" s="280"/>
      <c r="L107" s="112"/>
      <c r="M107" s="114"/>
      <c r="N107" s="112"/>
      <c r="O107" s="280"/>
      <c r="P107" s="112"/>
      <c r="Q107" s="115"/>
      <c r="R107" s="118"/>
    </row>
    <row r="108" spans="1:18" s="46" customFormat="1" ht="9" customHeight="1">
      <c r="A108" s="242"/>
      <c r="B108" s="121"/>
      <c r="C108" s="121"/>
      <c r="D108" s="131"/>
      <c r="E108" s="106"/>
      <c r="F108" s="106"/>
      <c r="G108" s="71"/>
      <c r="H108" s="106"/>
      <c r="I108" s="273"/>
      <c r="J108" s="274" t="str">
        <f>UPPER(IF(OR(I109="a",I109="as"),E106,IF(OR(I109="b",I109="bs"),E110,)))</f>
        <v>ΑΝΑΓΝΩΣΤΟΠΟΥΛΟΣ</v>
      </c>
      <c r="K108" s="284"/>
      <c r="L108" s="112"/>
      <c r="M108" s="114"/>
      <c r="N108" s="112"/>
      <c r="O108" s="280"/>
      <c r="P108" s="112"/>
      <c r="Q108" s="115"/>
      <c r="R108" s="118"/>
    </row>
    <row r="109" spans="1:18" s="46" customFormat="1" ht="9" customHeight="1">
      <c r="A109" s="242"/>
      <c r="B109" s="121"/>
      <c r="C109" s="121"/>
      <c r="D109" s="131"/>
      <c r="E109" s="106"/>
      <c r="F109" s="106"/>
      <c r="G109" s="71"/>
      <c r="H109" s="124"/>
      <c r="I109" s="133" t="s">
        <v>366</v>
      </c>
      <c r="J109" s="276" t="str">
        <f>UPPER(IF(OR(I109="a",I109="as"),E107,IF(OR(I109="b",I109="bs"),E111,)))</f>
        <v>ΓΕΩΡΓΙΟΥ</v>
      </c>
      <c r="K109" s="272"/>
      <c r="L109" s="112"/>
      <c r="M109" s="114"/>
      <c r="N109" s="112"/>
      <c r="O109" s="280"/>
      <c r="P109" s="112"/>
      <c r="Q109" s="115"/>
      <c r="R109" s="118"/>
    </row>
    <row r="110" spans="1:18" s="46" customFormat="1" ht="9" customHeight="1">
      <c r="A110" s="268">
        <v>24</v>
      </c>
      <c r="B110" s="107"/>
      <c r="C110" s="107"/>
      <c r="D110" s="108">
        <v>3</v>
      </c>
      <c r="E110" s="109" t="s">
        <v>573</v>
      </c>
      <c r="F110" s="109" t="s">
        <v>489</v>
      </c>
      <c r="G110" s="269"/>
      <c r="H110" s="109"/>
      <c r="I110" s="279"/>
      <c r="J110" s="112"/>
      <c r="K110" s="114"/>
      <c r="L110" s="151"/>
      <c r="M110" s="275"/>
      <c r="N110" s="112"/>
      <c r="O110" s="280"/>
      <c r="P110" s="112"/>
      <c r="Q110" s="115"/>
      <c r="R110" s="118"/>
    </row>
    <row r="111" spans="1:18" s="46" customFormat="1" ht="9" customHeight="1">
      <c r="A111" s="242"/>
      <c r="B111" s="271"/>
      <c r="C111" s="271"/>
      <c r="D111" s="271"/>
      <c r="E111" s="109" t="s">
        <v>382</v>
      </c>
      <c r="F111" s="109" t="s">
        <v>231</v>
      </c>
      <c r="G111" s="269"/>
      <c r="H111" s="109"/>
      <c r="I111" s="272"/>
      <c r="J111" s="112"/>
      <c r="K111" s="114"/>
      <c r="L111" s="257"/>
      <c r="M111" s="281"/>
      <c r="N111" s="112"/>
      <c r="O111" s="280"/>
      <c r="P111" s="112"/>
      <c r="Q111" s="115"/>
      <c r="R111" s="118"/>
    </row>
    <row r="112" spans="1:18" s="46" customFormat="1" ht="9" customHeight="1">
      <c r="A112" s="242"/>
      <c r="B112" s="121"/>
      <c r="C112" s="121"/>
      <c r="D112" s="131"/>
      <c r="E112" s="106"/>
      <c r="F112" s="106"/>
      <c r="G112" s="71"/>
      <c r="H112" s="106"/>
      <c r="I112" s="282"/>
      <c r="J112" s="112"/>
      <c r="K112" s="114"/>
      <c r="L112" s="112"/>
      <c r="M112" s="114"/>
      <c r="N112" s="114"/>
      <c r="O112" s="273"/>
      <c r="P112" s="274" t="str">
        <f>UPPER(IF(OR(O113="a",O113="as"),N96,IF(OR(O113="b",O113="bs"),N128,)))</f>
        <v>ΛΟΞΑΣ</v>
      </c>
      <c r="Q112" s="286"/>
      <c r="R112" s="118"/>
    </row>
    <row r="113" spans="1:18" s="46" customFormat="1" ht="9" customHeight="1">
      <c r="A113" s="242"/>
      <c r="B113" s="121"/>
      <c r="C113" s="121"/>
      <c r="D113" s="131"/>
      <c r="E113" s="106"/>
      <c r="F113" s="106"/>
      <c r="G113" s="71"/>
      <c r="H113" s="106"/>
      <c r="I113" s="282"/>
      <c r="J113" s="112"/>
      <c r="K113" s="114"/>
      <c r="L113" s="112"/>
      <c r="M113" s="114"/>
      <c r="N113" s="124" t="s">
        <v>13</v>
      </c>
      <c r="O113" s="133" t="s">
        <v>820</v>
      </c>
      <c r="P113" s="276" t="str">
        <f>UPPER(IF(OR(O113="a",O113="as"),N97,IF(OR(O113="b",O113="bs"),N129,)))</f>
        <v>ΤΣΕΚΟΥΡΑΣ</v>
      </c>
      <c r="Q113" s="287"/>
      <c r="R113" s="118"/>
    </row>
    <row r="114" spans="1:18" s="46" customFormat="1" ht="9" customHeight="1">
      <c r="A114" s="268">
        <v>25</v>
      </c>
      <c r="B114" s="107"/>
      <c r="C114" s="107" t="s">
        <v>818</v>
      </c>
      <c r="D114" s="108"/>
      <c r="E114" s="360" t="s">
        <v>905</v>
      </c>
      <c r="F114" s="360" t="s">
        <v>231</v>
      </c>
      <c r="G114" s="269"/>
      <c r="H114" s="109"/>
      <c r="I114" s="270"/>
      <c r="J114" s="112"/>
      <c r="K114" s="114"/>
      <c r="L114" s="112"/>
      <c r="M114" s="114"/>
      <c r="N114" s="112"/>
      <c r="O114" s="280"/>
      <c r="P114" s="151" t="s">
        <v>828</v>
      </c>
      <c r="Q114" s="115"/>
      <c r="R114" s="118"/>
    </row>
    <row r="115" spans="1:18" s="46" customFormat="1" ht="9" customHeight="1">
      <c r="A115" s="242"/>
      <c r="B115" s="271"/>
      <c r="C115" s="271"/>
      <c r="D115" s="271"/>
      <c r="E115" s="360" t="s">
        <v>906</v>
      </c>
      <c r="F115" s="360" t="s">
        <v>907</v>
      </c>
      <c r="G115" s="269"/>
      <c r="H115" s="109"/>
      <c r="I115" s="272"/>
      <c r="J115" s="104">
        <f>IF(I115="a",E114,IF(I115="b",E116,""))</f>
      </c>
      <c r="K115" s="114"/>
      <c r="L115" s="112"/>
      <c r="M115" s="114"/>
      <c r="N115" s="112"/>
      <c r="O115" s="280"/>
      <c r="P115" s="257"/>
      <c r="Q115" s="288"/>
      <c r="R115" s="118"/>
    </row>
    <row r="116" spans="1:18" s="46" customFormat="1" ht="9" customHeight="1">
      <c r="A116" s="242"/>
      <c r="B116" s="121"/>
      <c r="C116" s="121"/>
      <c r="D116" s="131"/>
      <c r="E116" s="106"/>
      <c r="F116" s="106"/>
      <c r="G116" s="71"/>
      <c r="H116" s="106"/>
      <c r="I116" s="273"/>
      <c r="J116" s="274" t="str">
        <f>UPPER(IF(OR(I117="a",I117="as"),E114,IF(OR(I117="b",I117="bs"),E118,)))</f>
        <v>ΛΙΑΡΜΑΚΟΠΟΥΛΟΣ</v>
      </c>
      <c r="K116" s="275"/>
      <c r="L116" s="112"/>
      <c r="M116" s="114"/>
      <c r="N116" s="112"/>
      <c r="O116" s="280"/>
      <c r="P116" s="112"/>
      <c r="Q116" s="115"/>
      <c r="R116" s="118"/>
    </row>
    <row r="117" spans="1:18" s="46" customFormat="1" ht="9" customHeight="1">
      <c r="A117" s="242"/>
      <c r="B117" s="121"/>
      <c r="C117" s="121"/>
      <c r="D117" s="131"/>
      <c r="E117" s="106"/>
      <c r="F117" s="106"/>
      <c r="G117" s="71"/>
      <c r="H117" s="124"/>
      <c r="I117" s="133" t="s">
        <v>363</v>
      </c>
      <c r="J117" s="276" t="str">
        <f>UPPER(IF(OR(I117="a",I117="as"),E115,IF(OR(I117="b",I117="bs"),E119,)))</f>
        <v>ΠΑΠΑΗΛΟΓΛΟΥ</v>
      </c>
      <c r="K117" s="277"/>
      <c r="L117" s="112"/>
      <c r="M117" s="114"/>
      <c r="N117" s="112"/>
      <c r="O117" s="280"/>
      <c r="P117" s="112"/>
      <c r="Q117" s="115"/>
      <c r="R117" s="118"/>
    </row>
    <row r="118" spans="1:18" s="46" customFormat="1" ht="9" customHeight="1">
      <c r="A118" s="242">
        <v>26</v>
      </c>
      <c r="B118" s="107"/>
      <c r="C118" s="107"/>
      <c r="D118" s="108"/>
      <c r="E118" s="128" t="s">
        <v>226</v>
      </c>
      <c r="F118" s="128">
        <f>IF($D118="","",VLOOKUP($D118,#REF!,3))</f>
      </c>
      <c r="G118" s="278"/>
      <c r="H118" s="128"/>
      <c r="I118" s="279"/>
      <c r="J118" s="112"/>
      <c r="K118" s="280"/>
      <c r="L118" s="151"/>
      <c r="M118" s="275"/>
      <c r="N118" s="112"/>
      <c r="O118" s="280"/>
      <c r="P118" s="112"/>
      <c r="Q118" s="115"/>
      <c r="R118" s="118"/>
    </row>
    <row r="119" spans="1:18" s="46" customFormat="1" ht="9" customHeight="1">
      <c r="A119" s="242"/>
      <c r="B119" s="271"/>
      <c r="C119" s="271"/>
      <c r="D119" s="271"/>
      <c r="E119" s="128">
        <f>UPPER(IF($D118="","",VLOOKUP($D118,#REF!,7)))</f>
      </c>
      <c r="F119" s="128">
        <f>IF($D118="","",VLOOKUP($D118,#REF!,8))</f>
      </c>
      <c r="G119" s="278"/>
      <c r="H119" s="128"/>
      <c r="I119" s="272"/>
      <c r="J119" s="112"/>
      <c r="K119" s="280"/>
      <c r="L119" s="257"/>
      <c r="M119" s="281"/>
      <c r="N119" s="112"/>
      <c r="O119" s="280"/>
      <c r="P119" s="112"/>
      <c r="Q119" s="115"/>
      <c r="R119" s="118"/>
    </row>
    <row r="120" spans="1:18" s="46" customFormat="1" ht="9" customHeight="1">
      <c r="A120" s="242"/>
      <c r="B120" s="121"/>
      <c r="C120" s="121"/>
      <c r="D120" s="131"/>
      <c r="E120" s="106"/>
      <c r="F120" s="106"/>
      <c r="G120" s="71"/>
      <c r="H120" s="106"/>
      <c r="I120" s="282"/>
      <c r="J120" s="112"/>
      <c r="K120" s="273"/>
      <c r="L120" s="274" t="str">
        <f>UPPER(IF(OR(K121="a",K121="as"),J116,IF(OR(K121="b",K121="bs"),J124,)))</f>
        <v>ΛΕΓΑΚΗΣ</v>
      </c>
      <c r="M120" s="114"/>
      <c r="N120" s="112"/>
      <c r="O120" s="280"/>
      <c r="P120" s="112"/>
      <c r="Q120" s="115"/>
      <c r="R120" s="118"/>
    </row>
    <row r="121" spans="1:18" s="46" customFormat="1" ht="9" customHeight="1">
      <c r="A121" s="242"/>
      <c r="B121" s="121"/>
      <c r="C121" s="121"/>
      <c r="D121" s="131"/>
      <c r="E121" s="106"/>
      <c r="F121" s="106"/>
      <c r="G121" s="71"/>
      <c r="H121" s="106"/>
      <c r="I121" s="282"/>
      <c r="J121" s="124" t="s">
        <v>13</v>
      </c>
      <c r="K121" s="133" t="s">
        <v>824</v>
      </c>
      <c r="L121" s="276" t="str">
        <f>UPPER(IF(OR(K121="a",K121="as"),J117,IF(OR(K121="b",K121="bs"),J125,)))</f>
        <v>ΣΠΑΝΤΙΔΕΑΣ</v>
      </c>
      <c r="M121" s="277"/>
      <c r="N121" s="112"/>
      <c r="O121" s="280"/>
      <c r="P121" s="112"/>
      <c r="Q121" s="115"/>
      <c r="R121" s="118"/>
    </row>
    <row r="122" spans="1:18" s="46" customFormat="1" ht="9" customHeight="1">
      <c r="A122" s="283">
        <v>27</v>
      </c>
      <c r="B122" s="107"/>
      <c r="C122" s="107"/>
      <c r="D122" s="108"/>
      <c r="E122" s="128" t="s">
        <v>561</v>
      </c>
      <c r="F122" s="128" t="s">
        <v>309</v>
      </c>
      <c r="G122" s="278"/>
      <c r="H122" s="128"/>
      <c r="I122" s="270"/>
      <c r="J122" s="112"/>
      <c r="K122" s="280"/>
      <c r="L122" s="112" t="s">
        <v>819</v>
      </c>
      <c r="M122" s="280"/>
      <c r="N122" s="151"/>
      <c r="O122" s="280"/>
      <c r="P122" s="112"/>
      <c r="Q122" s="115"/>
      <c r="R122" s="118"/>
    </row>
    <row r="123" spans="1:18" s="46" customFormat="1" ht="9" customHeight="1">
      <c r="A123" s="242"/>
      <c r="B123" s="271"/>
      <c r="C123" s="271"/>
      <c r="D123" s="271"/>
      <c r="E123" s="128" t="s">
        <v>406</v>
      </c>
      <c r="F123" s="128" t="s">
        <v>233</v>
      </c>
      <c r="G123" s="278"/>
      <c r="H123" s="128"/>
      <c r="I123" s="272"/>
      <c r="J123" s="104">
        <f>IF(I123="a",E122,IF(I123="b",E124,""))</f>
      </c>
      <c r="K123" s="280"/>
      <c r="L123" s="112"/>
      <c r="M123" s="280"/>
      <c r="N123" s="112"/>
      <c r="O123" s="280"/>
      <c r="P123" s="112"/>
      <c r="Q123" s="115"/>
      <c r="R123" s="118"/>
    </row>
    <row r="124" spans="1:18" s="46" customFormat="1" ht="9" customHeight="1">
      <c r="A124" s="242"/>
      <c r="B124" s="121"/>
      <c r="C124" s="121"/>
      <c r="D124" s="121"/>
      <c r="E124" s="106"/>
      <c r="F124" s="106"/>
      <c r="G124" s="71"/>
      <c r="H124" s="106"/>
      <c r="I124" s="273"/>
      <c r="J124" s="274" t="str">
        <f>UPPER(IF(OR(I125="a",I125="as"),E122,IF(OR(I125="b",I125="bs"),E126,)))</f>
        <v>ΛΕΓΑΚΗΣ</v>
      </c>
      <c r="K124" s="284"/>
      <c r="L124" s="112"/>
      <c r="M124" s="280"/>
      <c r="N124" s="112"/>
      <c r="O124" s="280"/>
      <c r="P124" s="112"/>
      <c r="Q124" s="115"/>
      <c r="R124" s="118"/>
    </row>
    <row r="125" spans="1:18" s="46" customFormat="1" ht="9" customHeight="1">
      <c r="A125" s="242"/>
      <c r="B125" s="121"/>
      <c r="C125" s="121"/>
      <c r="D125" s="121"/>
      <c r="E125" s="106"/>
      <c r="F125" s="106"/>
      <c r="G125" s="71"/>
      <c r="H125" s="124"/>
      <c r="I125" s="133" t="s">
        <v>363</v>
      </c>
      <c r="J125" s="276" t="str">
        <f>UPPER(IF(OR(I125="a",I125="as"),E123,IF(OR(I125="b",I125="bs"),E127,)))</f>
        <v>ΣΠΑΝΤΙΔΕΑΣ</v>
      </c>
      <c r="K125" s="272"/>
      <c r="L125" s="112"/>
      <c r="M125" s="280"/>
      <c r="N125" s="112"/>
      <c r="O125" s="280"/>
      <c r="P125" s="112"/>
      <c r="Q125" s="115"/>
      <c r="R125" s="118"/>
    </row>
    <row r="126" spans="1:18" s="46" customFormat="1" ht="9" customHeight="1">
      <c r="A126" s="242">
        <v>28</v>
      </c>
      <c r="B126" s="107"/>
      <c r="C126" s="107"/>
      <c r="D126" s="108"/>
      <c r="E126" s="360" t="s">
        <v>226</v>
      </c>
      <c r="F126" s="109">
        <f>IF($D126="","",VLOOKUP($D126,#REF!,3))</f>
      </c>
      <c r="G126" s="269"/>
      <c r="H126" s="109"/>
      <c r="I126" s="279"/>
      <c r="J126" s="112"/>
      <c r="K126" s="114"/>
      <c r="L126" s="151"/>
      <c r="M126" s="284"/>
      <c r="N126" s="112"/>
      <c r="O126" s="280"/>
      <c r="P126" s="112"/>
      <c r="Q126" s="115"/>
      <c r="R126" s="118"/>
    </row>
    <row r="127" spans="1:18" s="46" customFormat="1" ht="9" customHeight="1">
      <c r="A127" s="242"/>
      <c r="B127" s="271"/>
      <c r="C127" s="271"/>
      <c r="D127" s="271"/>
      <c r="E127" s="109">
        <f>UPPER(IF($D126="","",VLOOKUP($D126,#REF!,7)))</f>
      </c>
      <c r="F127" s="109">
        <f>IF($D126="","",VLOOKUP($D126,#REF!,8))</f>
      </c>
      <c r="G127" s="269"/>
      <c r="H127" s="109"/>
      <c r="I127" s="272"/>
      <c r="J127" s="112"/>
      <c r="K127" s="114"/>
      <c r="L127" s="257"/>
      <c r="M127" s="285"/>
      <c r="N127" s="112"/>
      <c r="O127" s="280"/>
      <c r="P127" s="112"/>
      <c r="Q127" s="115"/>
      <c r="R127" s="118"/>
    </row>
    <row r="128" spans="1:18" s="46" customFormat="1" ht="9" customHeight="1">
      <c r="A128" s="242"/>
      <c r="B128" s="121"/>
      <c r="C128" s="121"/>
      <c r="D128" s="121"/>
      <c r="E128" s="106"/>
      <c r="F128" s="106"/>
      <c r="G128" s="71"/>
      <c r="H128" s="106"/>
      <c r="I128" s="282"/>
      <c r="J128" s="112"/>
      <c r="K128" s="114"/>
      <c r="L128" s="112"/>
      <c r="M128" s="273"/>
      <c r="N128" s="274" t="str">
        <f>UPPER(IF(OR(M129="a",M129="as"),L120,IF(OR(M129="b",M129="bs"),L136,)))</f>
        <v>ΚΑΚΑΤΣΟΣ</v>
      </c>
      <c r="O128" s="280"/>
      <c r="P128" s="112"/>
      <c r="Q128" s="115"/>
      <c r="R128" s="118"/>
    </row>
    <row r="129" spans="1:18" s="46" customFormat="1" ht="9" customHeight="1">
      <c r="A129" s="242"/>
      <c r="B129" s="121"/>
      <c r="C129" s="121"/>
      <c r="D129" s="121"/>
      <c r="E129" s="106"/>
      <c r="F129" s="106"/>
      <c r="G129" s="71"/>
      <c r="H129" s="106"/>
      <c r="I129" s="282"/>
      <c r="J129" s="112"/>
      <c r="K129" s="114"/>
      <c r="L129" s="124" t="s">
        <v>13</v>
      </c>
      <c r="M129" s="133" t="s">
        <v>844</v>
      </c>
      <c r="N129" s="276" t="str">
        <f>UPPER(IF(OR(M129="a",M129="as"),L121,IF(OR(M129="b",M129="bs"),L137,)))</f>
        <v>ΠΑΠΑΟΙΚΟΝΟΜΟΥ</v>
      </c>
      <c r="O129" s="272"/>
      <c r="P129" s="112"/>
      <c r="Q129" s="115"/>
      <c r="R129" s="118"/>
    </row>
    <row r="130" spans="1:18" s="46" customFormat="1" ht="9" customHeight="1">
      <c r="A130" s="283">
        <v>29</v>
      </c>
      <c r="B130" s="107"/>
      <c r="C130" s="107"/>
      <c r="D130" s="108"/>
      <c r="E130" s="128" t="s">
        <v>619</v>
      </c>
      <c r="F130" s="128" t="s">
        <v>620</v>
      </c>
      <c r="G130" s="278"/>
      <c r="H130" s="128"/>
      <c r="I130" s="270"/>
      <c r="J130" s="112"/>
      <c r="K130" s="114"/>
      <c r="L130" s="112"/>
      <c r="M130" s="280"/>
      <c r="N130" s="112" t="s">
        <v>819</v>
      </c>
      <c r="O130" s="114"/>
      <c r="P130" s="112"/>
      <c r="Q130" s="115"/>
      <c r="R130" s="118"/>
    </row>
    <row r="131" spans="1:18" s="46" customFormat="1" ht="9" customHeight="1">
      <c r="A131" s="242"/>
      <c r="B131" s="271"/>
      <c r="C131" s="271"/>
      <c r="D131" s="271"/>
      <c r="E131" s="128" t="s">
        <v>737</v>
      </c>
      <c r="F131" s="128" t="s">
        <v>254</v>
      </c>
      <c r="G131" s="278"/>
      <c r="H131" s="128"/>
      <c r="I131" s="272"/>
      <c r="J131" s="104">
        <f>IF(I131="a",E130,IF(I131="b",E132,""))</f>
      </c>
      <c r="K131" s="114"/>
      <c r="L131" s="112"/>
      <c r="M131" s="280"/>
      <c r="N131" s="112"/>
      <c r="O131" s="114"/>
      <c r="P131" s="112"/>
      <c r="Q131" s="115"/>
      <c r="R131" s="118"/>
    </row>
    <row r="132" spans="1:18" s="46" customFormat="1" ht="9" customHeight="1">
      <c r="A132" s="242"/>
      <c r="B132" s="121"/>
      <c r="C132" s="121"/>
      <c r="D132" s="131"/>
      <c r="E132" s="106"/>
      <c r="F132" s="106"/>
      <c r="G132" s="71"/>
      <c r="H132" s="106"/>
      <c r="I132" s="273"/>
      <c r="J132" s="274" t="str">
        <f>UPPER(IF(OR(I133="a",I133="as"),E130,IF(OR(I133="b",I133="bs"),E134,)))</f>
        <v>ΚΥΡΙΑΚΟΣ</v>
      </c>
      <c r="K132" s="275"/>
      <c r="L132" s="112"/>
      <c r="M132" s="280"/>
      <c r="N132" s="112"/>
      <c r="O132" s="114"/>
      <c r="P132" s="112"/>
      <c r="Q132" s="115"/>
      <c r="R132" s="118"/>
    </row>
    <row r="133" spans="1:18" s="46" customFormat="1" ht="9" customHeight="1">
      <c r="A133" s="242"/>
      <c r="B133" s="121"/>
      <c r="C133" s="121"/>
      <c r="D133" s="131"/>
      <c r="E133" s="106"/>
      <c r="F133" s="106"/>
      <c r="G133" s="71"/>
      <c r="H133" s="124"/>
      <c r="I133" s="133" t="s">
        <v>365</v>
      </c>
      <c r="J133" s="276" t="str">
        <f>UPPER(IF(OR(I133="a",I133="as"),E131,IF(OR(I133="b",I133="bs"),E135,)))</f>
        <v>ΚΟΥΜΠΟΥΡΑΣ</v>
      </c>
      <c r="K133" s="277"/>
      <c r="L133" s="112"/>
      <c r="M133" s="280"/>
      <c r="N133" s="112"/>
      <c r="O133" s="114"/>
      <c r="P133" s="112"/>
      <c r="Q133" s="115"/>
      <c r="R133" s="118"/>
    </row>
    <row r="134" spans="1:18" s="46" customFormat="1" ht="9" customHeight="1">
      <c r="A134" s="242">
        <v>30</v>
      </c>
      <c r="B134" s="107"/>
      <c r="C134" s="107"/>
      <c r="D134" s="108"/>
      <c r="E134" s="128" t="s">
        <v>526</v>
      </c>
      <c r="F134" s="128" t="s">
        <v>254</v>
      </c>
      <c r="G134" s="278"/>
      <c r="H134" s="128"/>
      <c r="I134" s="279"/>
      <c r="J134" s="112" t="s">
        <v>819</v>
      </c>
      <c r="K134" s="280"/>
      <c r="L134" s="151"/>
      <c r="M134" s="284"/>
      <c r="N134" s="112"/>
      <c r="O134" s="114"/>
      <c r="P134" s="112"/>
      <c r="Q134" s="115"/>
      <c r="R134" s="118"/>
    </row>
    <row r="135" spans="1:18" s="46" customFormat="1" ht="9" customHeight="1">
      <c r="A135" s="242"/>
      <c r="B135" s="271"/>
      <c r="C135" s="271"/>
      <c r="D135" s="271"/>
      <c r="E135" s="128" t="s">
        <v>755</v>
      </c>
      <c r="F135" s="128" t="s">
        <v>290</v>
      </c>
      <c r="G135" s="278"/>
      <c r="H135" s="128"/>
      <c r="I135" s="272"/>
      <c r="J135" s="112"/>
      <c r="K135" s="280"/>
      <c r="L135" s="257"/>
      <c r="M135" s="285"/>
      <c r="N135" s="112"/>
      <c r="O135" s="114"/>
      <c r="P135" s="112"/>
      <c r="Q135" s="115"/>
      <c r="R135" s="118"/>
    </row>
    <row r="136" spans="1:18" s="46" customFormat="1" ht="9" customHeight="1">
      <c r="A136" s="242"/>
      <c r="B136" s="121"/>
      <c r="C136" s="121"/>
      <c r="D136" s="131"/>
      <c r="E136" s="106"/>
      <c r="F136" s="106"/>
      <c r="G136" s="71"/>
      <c r="H136" s="106"/>
      <c r="I136" s="282"/>
      <c r="J136" s="112"/>
      <c r="K136" s="273"/>
      <c r="L136" s="274" t="str">
        <f>UPPER(IF(OR(K137="a",K137="as"),J132,IF(OR(K137="b",K137="bs"),J140,)))</f>
        <v>ΚΑΚΑΤΣΟΣ</v>
      </c>
      <c r="M136" s="280"/>
      <c r="N136" s="112"/>
      <c r="O136" s="114"/>
      <c r="P136" s="112"/>
      <c r="Q136" s="115"/>
      <c r="R136" s="118"/>
    </row>
    <row r="137" spans="1:18" s="46" customFormat="1" ht="9" customHeight="1">
      <c r="A137" s="242"/>
      <c r="B137" s="121"/>
      <c r="C137" s="121"/>
      <c r="D137" s="131"/>
      <c r="E137" s="106"/>
      <c r="F137" s="106"/>
      <c r="G137" s="71"/>
      <c r="H137" s="106"/>
      <c r="I137" s="282"/>
      <c r="J137" s="124" t="s">
        <v>13</v>
      </c>
      <c r="K137" s="133" t="s">
        <v>844</v>
      </c>
      <c r="L137" s="276" t="str">
        <f>UPPER(IF(OR(K137="a",K137="as"),J133,IF(OR(K137="b",K137="bs"),J141,)))</f>
        <v>ΠΑΠΑΟΙΚΟΝΟΜΟΥ</v>
      </c>
      <c r="M137" s="272"/>
      <c r="N137" s="112"/>
      <c r="O137" s="114"/>
      <c r="P137" s="112"/>
      <c r="Q137" s="115"/>
      <c r="R137" s="118"/>
    </row>
    <row r="138" spans="1:18" s="46" customFormat="1" ht="9" customHeight="1">
      <c r="A138" s="283">
        <v>31</v>
      </c>
      <c r="B138" s="107"/>
      <c r="C138" s="107"/>
      <c r="D138" s="108"/>
      <c r="E138" s="128" t="s">
        <v>226</v>
      </c>
      <c r="F138" s="128">
        <f>IF($D138="","",VLOOKUP($D138,#REF!,3))</f>
      </c>
      <c r="G138" s="278"/>
      <c r="H138" s="128"/>
      <c r="I138" s="270"/>
      <c r="J138" s="112"/>
      <c r="K138" s="280"/>
      <c r="L138" s="112" t="s">
        <v>943</v>
      </c>
      <c r="M138" s="114"/>
      <c r="N138" s="302" t="str">
        <f>N63</f>
        <v>Final</v>
      </c>
      <c r="O138" s="303"/>
      <c r="P138" s="302" t="str">
        <f>P63</f>
        <v>Winners</v>
      </c>
      <c r="Q138" s="303"/>
      <c r="R138" s="118"/>
    </row>
    <row r="139" spans="1:18" s="46" customFormat="1" ht="9" customHeight="1">
      <c r="A139" s="242"/>
      <c r="B139" s="271"/>
      <c r="C139" s="271"/>
      <c r="D139" s="271"/>
      <c r="E139" s="128">
        <f>UPPER(IF($D138="","",VLOOKUP($D138,#REF!,7)))</f>
      </c>
      <c r="F139" s="128">
        <f>IF($D138="","",VLOOKUP($D138,#REF!,8))</f>
      </c>
      <c r="G139" s="278"/>
      <c r="H139" s="128"/>
      <c r="I139" s="272"/>
      <c r="J139" s="104">
        <f>IF(I139="a",E138,IF(I139="b",E140,""))</f>
      </c>
      <c r="K139" s="280"/>
      <c r="L139" s="112"/>
      <c r="M139" s="114"/>
      <c r="N139" s="327" t="str">
        <f>N64</f>
        <v>ΠΡΩΤΟΝΟΤΑΡΙΟΣ</v>
      </c>
      <c r="O139" s="303"/>
      <c r="P139" s="306"/>
      <c r="Q139" s="303"/>
      <c r="R139" s="118"/>
    </row>
    <row r="140" spans="1:18" s="46" customFormat="1" ht="9" customHeight="1">
      <c r="A140" s="242"/>
      <c r="B140" s="121"/>
      <c r="C140" s="121"/>
      <c r="D140" s="121"/>
      <c r="E140" s="145"/>
      <c r="F140" s="145"/>
      <c r="G140" s="290"/>
      <c r="H140" s="145"/>
      <c r="I140" s="273"/>
      <c r="J140" s="274" t="str">
        <f>UPPER(IF(OR(I141="a",I141="as"),E138,IF(OR(I141="b",I141="bs"),E142,)))</f>
        <v>ΚΑΚΑΤΣΟΣ</v>
      </c>
      <c r="K140" s="284"/>
      <c r="L140" s="112"/>
      <c r="M140" s="114"/>
      <c r="N140" s="307" t="str">
        <f>N65</f>
        <v>ΓΙΑΝΝΟΥΛΟΠΟΥΛΟΣ</v>
      </c>
      <c r="O140" s="321"/>
      <c r="P140" s="306"/>
      <c r="Q140" s="303"/>
      <c r="R140" s="118"/>
    </row>
    <row r="141" spans="1:18" s="46" customFormat="1" ht="9" customHeight="1">
      <c r="A141" s="242"/>
      <c r="B141" s="121"/>
      <c r="C141" s="121"/>
      <c r="D141" s="121"/>
      <c r="E141" s="112"/>
      <c r="F141" s="112"/>
      <c r="G141" s="71"/>
      <c r="H141" s="124"/>
      <c r="I141" s="133" t="s">
        <v>366</v>
      </c>
      <c r="J141" s="276" t="str">
        <f>UPPER(IF(OR(I141="a",I141="as"),E139,IF(OR(I141="b",I141="bs"),E143,)))</f>
        <v>ΠΑΠΑΟΙΚΟΝΟΜΟΥ</v>
      </c>
      <c r="K141" s="272"/>
      <c r="L141" s="112"/>
      <c r="M141" s="114"/>
      <c r="N141" s="306"/>
      <c r="O141" s="322"/>
      <c r="P141" s="304" t="str">
        <f>P66</f>
        <v>ΛΟΞΑΣ</v>
      </c>
      <c r="Q141" s="303"/>
      <c r="R141" s="118"/>
    </row>
    <row r="142" spans="1:18" s="46" customFormat="1" ht="9" customHeight="1">
      <c r="A142" s="289">
        <v>32</v>
      </c>
      <c r="B142" s="107"/>
      <c r="C142" s="107"/>
      <c r="D142" s="108">
        <v>2</v>
      </c>
      <c r="E142" s="109" t="s">
        <v>558</v>
      </c>
      <c r="F142" s="109" t="s">
        <v>231</v>
      </c>
      <c r="G142" s="269"/>
      <c r="H142" s="109"/>
      <c r="I142" s="279"/>
      <c r="J142" s="112"/>
      <c r="K142" s="114"/>
      <c r="L142" s="151"/>
      <c r="M142" s="275"/>
      <c r="N142" s="306"/>
      <c r="O142" s="322"/>
      <c r="P142" s="307" t="str">
        <f>P67</f>
        <v>ΤΣΕΚΟΥΡΑΣ</v>
      </c>
      <c r="Q142" s="321"/>
      <c r="R142" s="118"/>
    </row>
    <row r="143" spans="1:18" s="46" customFormat="1" ht="9" customHeight="1">
      <c r="A143" s="242"/>
      <c r="B143" s="271"/>
      <c r="C143" s="271"/>
      <c r="D143" s="271"/>
      <c r="E143" s="109" t="s">
        <v>616</v>
      </c>
      <c r="F143" s="109" t="s">
        <v>228</v>
      </c>
      <c r="G143" s="269"/>
      <c r="H143" s="109"/>
      <c r="I143" s="272"/>
      <c r="J143" s="112"/>
      <c r="K143" s="114"/>
      <c r="L143" s="257"/>
      <c r="M143" s="281"/>
      <c r="N143" s="327" t="str">
        <f>N68</f>
        <v>ΛΟΞΑΣ</v>
      </c>
      <c r="O143" s="322"/>
      <c r="P143" s="306" t="str">
        <f>P68</f>
        <v>64 63</v>
      </c>
      <c r="Q143" s="303"/>
      <c r="R143" s="118"/>
    </row>
    <row r="144" spans="1:18" s="46" customFormat="1" ht="9" customHeight="1">
      <c r="A144" s="291"/>
      <c r="B144" s="292"/>
      <c r="C144" s="292"/>
      <c r="D144" s="293"/>
      <c r="E144" s="149"/>
      <c r="F144" s="149"/>
      <c r="G144" s="101"/>
      <c r="H144" s="149"/>
      <c r="I144" s="294"/>
      <c r="J144" s="116"/>
      <c r="K144" s="117"/>
      <c r="L144" s="116"/>
      <c r="M144" s="117"/>
      <c r="N144" s="307" t="str">
        <f>N69</f>
        <v>ΤΣΕΚΟΥΡΑΣ</v>
      </c>
      <c r="O144" s="323"/>
      <c r="P144" s="324"/>
      <c r="Q144" s="325"/>
      <c r="R144" s="118"/>
    </row>
    <row r="145" spans="1:18" s="2" customFormat="1" ht="6" customHeight="1">
      <c r="A145" s="291"/>
      <c r="B145" s="292"/>
      <c r="C145" s="292"/>
      <c r="D145" s="293"/>
      <c r="E145" s="149"/>
      <c r="F145" s="149"/>
      <c r="G145" s="295"/>
      <c r="H145" s="149"/>
      <c r="I145" s="294"/>
      <c r="J145" s="116"/>
      <c r="K145" s="117"/>
      <c r="L145" s="156"/>
      <c r="M145" s="157"/>
      <c r="N145" s="315"/>
      <c r="O145" s="316"/>
      <c r="P145" s="315"/>
      <c r="Q145" s="316"/>
      <c r="R145" s="158"/>
    </row>
    <row r="146" spans="1:17" s="17" customFormat="1" ht="10.5" customHeight="1">
      <c r="A146" s="159" t="s">
        <v>26</v>
      </c>
      <c r="B146" s="160"/>
      <c r="C146" s="161"/>
      <c r="D146" s="162" t="s">
        <v>27</v>
      </c>
      <c r="E146" s="163" t="s">
        <v>195</v>
      </c>
      <c r="F146" s="163"/>
      <c r="G146" s="163"/>
      <c r="H146" s="255"/>
      <c r="I146" s="163" t="s">
        <v>27</v>
      </c>
      <c r="J146" s="163" t="s">
        <v>29</v>
      </c>
      <c r="K146" s="166"/>
      <c r="L146" s="163" t="s">
        <v>30</v>
      </c>
      <c r="M146" s="167"/>
      <c r="N146" s="168" t="s">
        <v>31</v>
      </c>
      <c r="O146" s="168"/>
      <c r="P146" s="169">
        <f>P71</f>
        <v>0</v>
      </c>
      <c r="Q146" s="170"/>
    </row>
    <row r="147" spans="1:17" s="17" customFormat="1" ht="9" customHeight="1">
      <c r="A147" s="172" t="s">
        <v>32</v>
      </c>
      <c r="B147" s="171"/>
      <c r="C147" s="173">
        <f>C72</f>
        <v>0</v>
      </c>
      <c r="D147" s="174">
        <v>1</v>
      </c>
      <c r="E147" s="65" t="str">
        <f aca="true" t="shared" si="0" ref="E147:G154">E72</f>
        <v>ΦΩΚΑΣ</v>
      </c>
      <c r="F147" s="63">
        <f t="shared" si="0"/>
        <v>5</v>
      </c>
      <c r="G147" s="63">
        <f t="shared" si="0"/>
        <v>0</v>
      </c>
      <c r="H147" s="296"/>
      <c r="I147" s="297" t="s">
        <v>33</v>
      </c>
      <c r="J147" s="171">
        <f aca="true" t="shared" si="1" ref="J147:J154">J72</f>
        <v>0</v>
      </c>
      <c r="K147" s="177"/>
      <c r="L147" s="171">
        <f aca="true" t="shared" si="2" ref="L147:L154">L72</f>
        <v>0</v>
      </c>
      <c r="M147" s="178"/>
      <c r="N147" s="179" t="s">
        <v>196</v>
      </c>
      <c r="O147" s="180"/>
      <c r="P147" s="180"/>
      <c r="Q147" s="181"/>
    </row>
    <row r="148" spans="1:17" s="17" customFormat="1" ht="9" customHeight="1">
      <c r="A148" s="172" t="s">
        <v>35</v>
      </c>
      <c r="B148" s="171"/>
      <c r="C148" s="173">
        <f>C73</f>
        <v>0</v>
      </c>
      <c r="D148" s="174"/>
      <c r="E148" s="65" t="str">
        <f t="shared" si="0"/>
        <v>ΣΚΑΜΠΑΡΔΩΝΗΣ</v>
      </c>
      <c r="F148" s="63">
        <f t="shared" si="0"/>
        <v>0</v>
      </c>
      <c r="G148" s="63">
        <f t="shared" si="0"/>
        <v>0</v>
      </c>
      <c r="H148" s="296"/>
      <c r="I148" s="297"/>
      <c r="J148" s="171">
        <f t="shared" si="1"/>
        <v>0</v>
      </c>
      <c r="K148" s="177"/>
      <c r="L148" s="171">
        <f t="shared" si="2"/>
        <v>0</v>
      </c>
      <c r="M148" s="178"/>
      <c r="N148" s="184">
        <f>N73</f>
        <v>0</v>
      </c>
      <c r="O148" s="183"/>
      <c r="P148" s="184"/>
      <c r="Q148" s="185"/>
    </row>
    <row r="149" spans="1:17" s="17" customFormat="1" ht="9" customHeight="1">
      <c r="A149" s="186" t="s">
        <v>37</v>
      </c>
      <c r="B149" s="184"/>
      <c r="C149" s="187">
        <f>C74</f>
        <v>0</v>
      </c>
      <c r="D149" s="174">
        <v>2</v>
      </c>
      <c r="E149" s="65" t="str">
        <f t="shared" si="0"/>
        <v>ΚΑΚΑΤΣΟΣ</v>
      </c>
      <c r="F149" s="63">
        <f t="shared" si="0"/>
        <v>6</v>
      </c>
      <c r="G149" s="63">
        <f t="shared" si="0"/>
        <v>0</v>
      </c>
      <c r="H149" s="296"/>
      <c r="I149" s="297" t="s">
        <v>36</v>
      </c>
      <c r="J149" s="171">
        <f t="shared" si="1"/>
        <v>0</v>
      </c>
      <c r="K149" s="177"/>
      <c r="L149" s="171">
        <f t="shared" si="2"/>
        <v>0</v>
      </c>
      <c r="M149" s="178"/>
      <c r="N149" s="179" t="s">
        <v>39</v>
      </c>
      <c r="O149" s="180"/>
      <c r="P149" s="180"/>
      <c r="Q149" s="181"/>
    </row>
    <row r="150" spans="1:17" s="17" customFormat="1" ht="9" customHeight="1">
      <c r="A150" s="188"/>
      <c r="B150" s="93"/>
      <c r="C150" s="189"/>
      <c r="D150" s="174"/>
      <c r="E150" s="65" t="str">
        <f t="shared" si="0"/>
        <v>ΠΑΠΑΟΙΚΟΝΟΜΟΥ</v>
      </c>
      <c r="F150" s="63">
        <f t="shared" si="0"/>
        <v>0</v>
      </c>
      <c r="G150" s="63">
        <f t="shared" si="0"/>
        <v>0</v>
      </c>
      <c r="H150" s="296"/>
      <c r="I150" s="297"/>
      <c r="J150" s="171">
        <f t="shared" si="1"/>
        <v>0</v>
      </c>
      <c r="K150" s="177"/>
      <c r="L150" s="171">
        <f t="shared" si="2"/>
        <v>0</v>
      </c>
      <c r="M150" s="178"/>
      <c r="N150" s="171"/>
      <c r="O150" s="177"/>
      <c r="P150" s="171"/>
      <c r="Q150" s="178"/>
    </row>
    <row r="151" spans="1:17" s="17" customFormat="1" ht="9" customHeight="1">
      <c r="A151" s="190" t="s">
        <v>41</v>
      </c>
      <c r="B151" s="191"/>
      <c r="C151" s="192"/>
      <c r="D151" s="174">
        <v>3</v>
      </c>
      <c r="E151" s="65" t="str">
        <f t="shared" si="0"/>
        <v>ΑΝΑΓΝΩΣΤΟΠΟΥΛΟΣ</v>
      </c>
      <c r="F151" s="63">
        <f t="shared" si="0"/>
        <v>7</v>
      </c>
      <c r="G151" s="63">
        <f t="shared" si="0"/>
        <v>0</v>
      </c>
      <c r="H151" s="296"/>
      <c r="I151" s="297" t="s">
        <v>38</v>
      </c>
      <c r="J151" s="171">
        <f t="shared" si="1"/>
        <v>0</v>
      </c>
      <c r="K151" s="177"/>
      <c r="L151" s="171">
        <f t="shared" si="2"/>
        <v>0</v>
      </c>
      <c r="M151" s="178"/>
      <c r="N151" s="184">
        <f>N76</f>
        <v>0</v>
      </c>
      <c r="O151" s="183"/>
      <c r="P151" s="184"/>
      <c r="Q151" s="185"/>
    </row>
    <row r="152" spans="1:17" s="17" customFormat="1" ht="9" customHeight="1">
      <c r="A152" s="172" t="s">
        <v>32</v>
      </c>
      <c r="B152" s="171"/>
      <c r="C152" s="173">
        <f>C77</f>
        <v>0</v>
      </c>
      <c r="D152" s="174"/>
      <c r="E152" s="65" t="str">
        <f t="shared" si="0"/>
        <v>ΓΕΩΡΓΙΟΥ</v>
      </c>
      <c r="F152" s="63">
        <f t="shared" si="0"/>
        <v>0</v>
      </c>
      <c r="G152" s="63">
        <f t="shared" si="0"/>
        <v>0</v>
      </c>
      <c r="H152" s="296"/>
      <c r="I152" s="297"/>
      <c r="J152" s="171">
        <f t="shared" si="1"/>
        <v>0</v>
      </c>
      <c r="K152" s="177"/>
      <c r="L152" s="171">
        <f t="shared" si="2"/>
        <v>0</v>
      </c>
      <c r="M152" s="178"/>
      <c r="N152" s="179" t="s">
        <v>15</v>
      </c>
      <c r="O152" s="180"/>
      <c r="P152" s="180"/>
      <c r="Q152" s="181"/>
    </row>
    <row r="153" spans="1:17" s="17" customFormat="1" ht="9" customHeight="1">
      <c r="A153" s="172" t="s">
        <v>44</v>
      </c>
      <c r="B153" s="171"/>
      <c r="C153" s="173">
        <f>C78</f>
        <v>0</v>
      </c>
      <c r="D153" s="174">
        <v>4</v>
      </c>
      <c r="E153" s="65" t="str">
        <f t="shared" si="0"/>
        <v>ΚΑΤΩΓΙΑΝΝΑΚΗΣ</v>
      </c>
      <c r="F153" s="63">
        <f t="shared" si="0"/>
        <v>8</v>
      </c>
      <c r="G153" s="63">
        <f t="shared" si="0"/>
        <v>0</v>
      </c>
      <c r="H153" s="296"/>
      <c r="I153" s="297" t="s">
        <v>40</v>
      </c>
      <c r="J153" s="171">
        <f t="shared" si="1"/>
        <v>0</v>
      </c>
      <c r="K153" s="177"/>
      <c r="L153" s="171">
        <f t="shared" si="2"/>
        <v>0</v>
      </c>
      <c r="M153" s="178"/>
      <c r="N153" s="171"/>
      <c r="O153" s="177"/>
      <c r="P153" s="171"/>
      <c r="Q153" s="178"/>
    </row>
    <row r="154" spans="1:17" s="17" customFormat="1" ht="9" customHeight="1">
      <c r="A154" s="186" t="s">
        <v>46</v>
      </c>
      <c r="B154" s="184"/>
      <c r="C154" s="187">
        <f>C79</f>
        <v>0</v>
      </c>
      <c r="D154" s="195"/>
      <c r="E154" s="196" t="str">
        <f t="shared" si="0"/>
        <v>ΚΑΜΑΡΙΚΟΣ</v>
      </c>
      <c r="F154" s="298">
        <f t="shared" si="0"/>
        <v>0</v>
      </c>
      <c r="G154" s="298">
        <f t="shared" si="0"/>
        <v>0</v>
      </c>
      <c r="H154" s="299"/>
      <c r="I154" s="300"/>
      <c r="J154" s="184">
        <f t="shared" si="1"/>
        <v>0</v>
      </c>
      <c r="K154" s="183"/>
      <c r="L154" s="184">
        <f t="shared" si="2"/>
        <v>0</v>
      </c>
      <c r="M154" s="185"/>
      <c r="N154" s="184" t="str">
        <f>N79</f>
        <v>ΤΑΜΠΟΣΗ ΤΕΡΕΖΑ</v>
      </c>
      <c r="O154" s="183"/>
      <c r="P154" s="184"/>
      <c r="Q154" s="185"/>
    </row>
  </sheetData>
  <sheetProtection/>
  <mergeCells count="1">
    <mergeCell ref="A4:C4"/>
  </mergeCells>
  <conditionalFormatting sqref="B7 B11 B15 B19 B23 B27 B31 B35 B39 B43 B47 B51 B55 B59 B63 B67 B82 B86 B90 B94 B98 B102 B106 B110 B114 B118 B122 B126 B130 B134 B138 B142">
    <cfRule type="cellIs" priority="1" dxfId="10" operator="equal" stopIfTrue="1">
      <formula>"DA"</formula>
    </cfRule>
  </conditionalFormatting>
  <conditionalFormatting sqref="H10 H58 H42 H50 H34 H26 H18 H66 J30 L22 N38 J62 J46 L54 J14 H85 H133 H117 H125 H109 H101 H93 H141 J105 L97 N113 J137 J121 L129 J89 N67">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L88 L104 L120 L136 N96 N128 P112 J84 J92 J100 J108 J116 J124 J132 J140">
    <cfRule type="expression" priority="5" dxfId="3" stopIfTrue="1">
      <formula>I10="as"</formula>
    </cfRule>
    <cfRule type="expression" priority="6" dxfId="3" stopIfTrue="1">
      <formula>I10="bs"</formula>
    </cfRule>
  </conditionalFormatting>
  <conditionalFormatting sqref="L14 L30 L46 L62 N22 N54 P38 J10 J18 J26 J34 J42 J50 J58 J66 L89 L105 L121 L137 N97 N129 P113 J85 J93 J101 J109 J117 J125 J133 J141">
    <cfRule type="expression" priority="7" dxfId="3" stopIfTrue="1">
      <formula>I10="as"</formula>
    </cfRule>
    <cfRule type="expression" priority="8" dxfId="3" stopIfTrue="1">
      <formula>I10="bs"</formula>
    </cfRule>
  </conditionalFormatting>
  <conditionalFormatting sqref="I10 I18 I26 I34 I42 I50 I58 I66 K62 K46 K30 K14 M22 M54 O38 I85 I93 I101 I109 I117 I125 I133 I141 K137 K121 K105 K89 M97 M129 O113 O67">
    <cfRule type="expression" priority="9" dxfId="2" stopIfTrue="1">
      <formula>$N$1="CU"</formula>
    </cfRule>
  </conditionalFormatting>
  <conditionalFormatting sqref="E7 E11 E15 E19 E23 E27 E31 E35 E39 E43 E47 E51 E55 E59 E63 E67 E82 E86 E90 E94 E98 E102 E106 E110 E114 E118 E122 E126 E130 E134 E138 E142">
    <cfRule type="cellIs" priority="10" dxfId="1" operator="equal" stopIfTrue="1">
      <formula>"Bye"</formula>
    </cfRule>
  </conditionalFormatting>
  <conditionalFormatting sqref="D7 D11 D15 D19 D23 D27 D31 D35 D39 D43 D47 D51 D55 D59 D63 D67 D82 D86 D90 D94 D98 D102 D106 D110 D114 D118 D122 D126 D130 D134 D138 D142">
    <cfRule type="cellIs" priority="11" dxfId="0" operator="lessThan" stopIfTrue="1">
      <formula>9</formula>
    </cfRule>
  </conditionalFormatting>
  <conditionalFormatting sqref="N65">
    <cfRule type="expression" priority="12" dxfId="3" stopIfTrue="1">
      <formula>O38="as"</formula>
    </cfRule>
    <cfRule type="expression" priority="13" dxfId="3" stopIfTrue="1">
      <formula>O38="bs"</formula>
    </cfRule>
  </conditionalFormatting>
  <conditionalFormatting sqref="N69">
    <cfRule type="expression" priority="14" dxfId="3" stopIfTrue="1">
      <formula>O113="as"</formula>
    </cfRule>
    <cfRule type="expression" priority="15" dxfId="3" stopIfTrue="1">
      <formula>O113="bs"</formula>
    </cfRule>
  </conditionalFormatting>
  <conditionalFormatting sqref="N64">
    <cfRule type="expression" priority="16" dxfId="3" stopIfTrue="1">
      <formula>O38="as"</formula>
    </cfRule>
    <cfRule type="expression" priority="17" dxfId="3" stopIfTrue="1">
      <formula>O38="bs"</formula>
    </cfRule>
  </conditionalFormatting>
  <conditionalFormatting sqref="N68">
    <cfRule type="expression" priority="18" dxfId="3" stopIfTrue="1">
      <formula>O113="as"</formula>
    </cfRule>
    <cfRule type="expression" priority="19" dxfId="3" stopIfTrue="1">
      <formula>O113="bs"</formula>
    </cfRule>
  </conditionalFormatting>
  <conditionalFormatting sqref="P67">
    <cfRule type="expression" priority="20" dxfId="3" stopIfTrue="1">
      <formula>O67="as"</formula>
    </cfRule>
    <cfRule type="expression" priority="21" dxfId="3" stopIfTrue="1">
      <formula>O67="bs"</formula>
    </cfRule>
  </conditionalFormatting>
  <conditionalFormatting sqref="P66">
    <cfRule type="expression" priority="22" dxfId="3" stopIfTrue="1">
      <formula>O67="as"</formula>
    </cfRule>
    <cfRule type="expression" priority="23" dxfId="3" stopIfTrue="1">
      <formula>O67="bs"</formula>
    </cfRule>
  </conditionalFormatting>
  <conditionalFormatting sqref="P142">
    <cfRule type="expression" priority="24" dxfId="3" stopIfTrue="1">
      <formula>O67="as"</formula>
    </cfRule>
    <cfRule type="expression" priority="25" dxfId="3" stopIfTrue="1">
      <formula>O67="bs"</formula>
    </cfRule>
  </conditionalFormatting>
  <conditionalFormatting sqref="N140">
    <cfRule type="expression" priority="26" dxfId="3" stopIfTrue="1">
      <formula>O38="as"</formula>
    </cfRule>
    <cfRule type="expression" priority="27" dxfId="3" stopIfTrue="1">
      <formula>O38="bs"</formula>
    </cfRule>
  </conditionalFormatting>
  <conditionalFormatting sqref="N144">
    <cfRule type="expression" priority="28" dxfId="3" stopIfTrue="1">
      <formula>O113="as"</formula>
    </cfRule>
    <cfRule type="expression" priority="29" dxfId="3" stopIfTrue="1">
      <formula>O113="bs"</formula>
    </cfRule>
  </conditionalFormatting>
  <conditionalFormatting sqref="N139">
    <cfRule type="expression" priority="30" dxfId="3" stopIfTrue="1">
      <formula>O38="as"</formula>
    </cfRule>
    <cfRule type="expression" priority="31" dxfId="3" stopIfTrue="1">
      <formula>O38="bs"</formula>
    </cfRule>
  </conditionalFormatting>
  <conditionalFormatting sqref="N143">
    <cfRule type="expression" priority="32" dxfId="3" stopIfTrue="1">
      <formula>O113="as"</formula>
    </cfRule>
    <cfRule type="expression" priority="33" dxfId="3" stopIfTrue="1">
      <formula>O113="bs"</formula>
    </cfRule>
  </conditionalFormatting>
  <conditionalFormatting sqref="P141">
    <cfRule type="expression" priority="34" dxfId="3" stopIfTrue="1">
      <formula>O67="as"</formula>
    </cfRule>
    <cfRule type="expression" priority="35" dxfId="3"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3"/>
  <rowBreaks count="1" manualBreakCount="1">
    <brk id="79" max="255" man="1"/>
  </rowBreaks>
  <legacyDrawing r:id="rId2"/>
</worksheet>
</file>

<file path=xl/worksheets/sheet13.xml><?xml version="1.0" encoding="utf-8"?>
<worksheet xmlns="http://schemas.openxmlformats.org/spreadsheetml/2006/main" xmlns:r="http://schemas.openxmlformats.org/officeDocument/2006/relationships">
  <sheetPr codeName="Sheet40"/>
  <dimension ref="A1:T154"/>
  <sheetViews>
    <sheetView showGridLines="0" showZeros="0" zoomScalePageLayoutView="0" workbookViewId="0" topLeftCell="A1">
      <selection activeCell="P69" sqref="P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9" max="19" width="8.7109375" style="0" customWidth="1"/>
    <col min="20" max="20" width="8.8515625" style="0" hidden="1" customWidth="1"/>
    <col min="21" max="21" width="5.7109375" style="0" customWidth="1"/>
  </cols>
  <sheetData>
    <row r="1" spans="1:17" s="79" customFormat="1" ht="21.75" customHeight="1">
      <c r="A1" s="66" t="str">
        <f>'Week SetUp'!$A$6</f>
        <v>FILOTHEI TENNIS OPEN 2011</v>
      </c>
      <c r="B1" s="81"/>
      <c r="I1" s="80"/>
      <c r="J1" s="258" t="s">
        <v>223</v>
      </c>
      <c r="K1" s="258"/>
      <c r="L1" s="259"/>
      <c r="M1" s="80"/>
      <c r="N1" s="80"/>
      <c r="O1" s="80"/>
      <c r="Q1" s="80"/>
    </row>
    <row r="2" spans="1:17" s="73" customFormat="1" ht="12.75">
      <c r="A2" s="68">
        <f>'Week SetUp'!$A$8</f>
        <v>0</v>
      </c>
      <c r="B2" s="68"/>
      <c r="C2" s="68"/>
      <c r="D2" s="68"/>
      <c r="E2" s="68"/>
      <c r="F2" s="84"/>
      <c r="I2" s="78"/>
      <c r="J2" s="258" t="s">
        <v>220</v>
      </c>
      <c r="K2" s="258"/>
      <c r="L2" s="258"/>
      <c r="M2" s="78"/>
      <c r="O2" s="78"/>
      <c r="Q2" s="78"/>
    </row>
    <row r="3" spans="1:17" s="18" customFormat="1" ht="10.5" customHeight="1">
      <c r="A3" s="55" t="s">
        <v>11</v>
      </c>
      <c r="B3" s="55"/>
      <c r="C3" s="55"/>
      <c r="D3" s="55"/>
      <c r="E3" s="55"/>
      <c r="F3" s="55" t="s">
        <v>5</v>
      </c>
      <c r="G3" s="55"/>
      <c r="H3" s="55"/>
      <c r="I3" s="260"/>
      <c r="J3" s="56" t="s">
        <v>6</v>
      </c>
      <c r="K3" s="87"/>
      <c r="L3" s="61" t="s">
        <v>14</v>
      </c>
      <c r="M3" s="260"/>
      <c r="N3" s="55"/>
      <c r="O3" s="260"/>
      <c r="P3" s="55"/>
      <c r="Q3" s="261" t="s">
        <v>7</v>
      </c>
    </row>
    <row r="4" spans="1:17" s="36" customFormat="1" ht="11.25" customHeight="1" thickBot="1">
      <c r="A4" s="387" t="str">
        <f>'Week SetUp'!$A$10</f>
        <v>9-25/9/2011</v>
      </c>
      <c r="B4" s="387"/>
      <c r="C4" s="387"/>
      <c r="D4" s="88"/>
      <c r="E4" s="88"/>
      <c r="F4" s="89" t="str">
        <f>'Week SetUp'!$C$10</f>
        <v>Α.Ο.Α.ΦΙΛΟΘΕΗΣ</v>
      </c>
      <c r="G4" s="262"/>
      <c r="H4" s="88"/>
      <c r="I4" s="263"/>
      <c r="J4" s="91">
        <f>'Week SetUp'!$D$10</f>
        <v>0</v>
      </c>
      <c r="K4" s="90"/>
      <c r="L4" s="72">
        <f>'Week SetUp'!$A$12</f>
        <v>0</v>
      </c>
      <c r="M4" s="263"/>
      <c r="N4" s="88"/>
      <c r="O4" s="263"/>
      <c r="P4" s="88"/>
      <c r="Q4" s="62" t="str">
        <f>'Week SetUp'!$E$10</f>
        <v>ΤΑΜΠΟΣΗ ΤΕΡΕΖΑ</v>
      </c>
    </row>
    <row r="5" spans="1:17" s="18" customFormat="1" ht="9.75">
      <c r="A5" s="264"/>
      <c r="B5" s="58" t="s">
        <v>17</v>
      </c>
      <c r="C5" s="58" t="str">
        <f>IF(OR(F2="Week 3",F2="Masters"),"CP","Rank")</f>
        <v>Rank</v>
      </c>
      <c r="D5" s="58" t="s">
        <v>19</v>
      </c>
      <c r="E5" s="59" t="s">
        <v>20</v>
      </c>
      <c r="F5" s="59" t="s">
        <v>12</v>
      </c>
      <c r="G5" s="59"/>
      <c r="H5" s="59" t="s">
        <v>21</v>
      </c>
      <c r="I5" s="59"/>
      <c r="J5" s="58" t="s">
        <v>22</v>
      </c>
      <c r="K5" s="265"/>
      <c r="L5" s="58" t="s">
        <v>49</v>
      </c>
      <c r="M5" s="265"/>
      <c r="N5" s="58" t="s">
        <v>23</v>
      </c>
      <c r="O5" s="265"/>
      <c r="P5" s="58" t="s">
        <v>197</v>
      </c>
      <c r="Q5" s="266"/>
    </row>
    <row r="6" spans="1:17" s="18" customFormat="1" ht="3.75" customHeight="1" thickBot="1">
      <c r="A6" s="267"/>
      <c r="B6" s="69"/>
      <c r="C6" s="69"/>
      <c r="D6" s="69"/>
      <c r="E6" s="21"/>
      <c r="F6" s="21"/>
      <c r="G6" s="71"/>
      <c r="H6" s="21"/>
      <c r="I6" s="76"/>
      <c r="J6" s="69"/>
      <c r="K6" s="76"/>
      <c r="L6" s="69"/>
      <c r="M6" s="76"/>
      <c r="N6" s="69"/>
      <c r="O6" s="76"/>
      <c r="P6" s="69"/>
      <c r="Q6" s="86"/>
    </row>
    <row r="7" spans="1:20" s="46" customFormat="1" ht="10.5" customHeight="1">
      <c r="A7" s="268">
        <v>1</v>
      </c>
      <c r="B7" s="107"/>
      <c r="C7" s="107"/>
      <c r="D7" s="108">
        <v>1</v>
      </c>
      <c r="E7" s="109" t="s">
        <v>539</v>
      </c>
      <c r="F7" s="109" t="s">
        <v>254</v>
      </c>
      <c r="G7" s="269"/>
      <c r="H7" s="109"/>
      <c r="I7" s="270"/>
      <c r="J7" s="112"/>
      <c r="K7" s="114"/>
      <c r="L7" s="112"/>
      <c r="M7" s="114"/>
      <c r="N7" s="112"/>
      <c r="O7" s="114"/>
      <c r="P7" s="112"/>
      <c r="Q7" s="236" t="s">
        <v>192</v>
      </c>
      <c r="R7" s="118"/>
      <c r="T7" s="119" t="e">
        <f>#REF!</f>
        <v>#REF!</v>
      </c>
    </row>
    <row r="8" spans="1:20" s="46" customFormat="1" ht="9" customHeight="1">
      <c r="A8" s="242"/>
      <c r="B8" s="271"/>
      <c r="C8" s="271"/>
      <c r="D8" s="271"/>
      <c r="E8" s="109" t="s">
        <v>773</v>
      </c>
      <c r="F8" s="109" t="s">
        <v>774</v>
      </c>
      <c r="G8" s="269"/>
      <c r="H8" s="109"/>
      <c r="I8" s="272"/>
      <c r="J8" s="104">
        <f>IF(I8="a",E7,IF(I8="b",E9,""))</f>
      </c>
      <c r="K8" s="114"/>
      <c r="L8" s="112"/>
      <c r="M8" s="114"/>
      <c r="N8" s="112"/>
      <c r="O8" s="114"/>
      <c r="P8" s="112"/>
      <c r="Q8" s="115"/>
      <c r="R8" s="118"/>
      <c r="T8" s="127" t="e">
        <f>#REF!</f>
        <v>#REF!</v>
      </c>
    </row>
    <row r="9" spans="1:20" s="46" customFormat="1" ht="9" customHeight="1">
      <c r="A9" s="242"/>
      <c r="B9" s="121"/>
      <c r="C9" s="121"/>
      <c r="D9" s="121"/>
      <c r="E9" s="106"/>
      <c r="F9" s="106"/>
      <c r="G9" s="71"/>
      <c r="H9" s="106"/>
      <c r="I9" s="273"/>
      <c r="J9" s="274" t="str">
        <f>UPPER(IF(OR(I10="a",I10="as"),E7,IF(OR(I10="b",I10="bs"),E11,)))</f>
        <v>ΔΗΜΗΤΡΟΠΟΥΛΟΣ</v>
      </c>
      <c r="K9" s="275"/>
      <c r="L9" s="112"/>
      <c r="M9" s="114"/>
      <c r="N9" s="112"/>
      <c r="O9" s="114"/>
      <c r="P9" s="112"/>
      <c r="Q9" s="115"/>
      <c r="R9" s="118"/>
      <c r="T9" s="127" t="e">
        <f>#REF!</f>
        <v>#REF!</v>
      </c>
    </row>
    <row r="10" spans="1:20" s="46" customFormat="1" ht="9" customHeight="1">
      <c r="A10" s="242"/>
      <c r="B10" s="121"/>
      <c r="C10" s="121"/>
      <c r="D10" s="121"/>
      <c r="E10" s="106"/>
      <c r="F10" s="106"/>
      <c r="G10" s="71"/>
      <c r="H10" s="124"/>
      <c r="I10" s="133" t="s">
        <v>364</v>
      </c>
      <c r="J10" s="276" t="str">
        <f>UPPER(IF(OR(I10="a",I10="as"),E8,IF(OR(I10="b",I10="bs"),E12,)))</f>
        <v>ΚΑΠΛΑΝΗ</v>
      </c>
      <c r="K10" s="277"/>
      <c r="L10" s="112"/>
      <c r="M10" s="114"/>
      <c r="N10" s="112"/>
      <c r="O10" s="114"/>
      <c r="P10" s="112"/>
      <c r="Q10" s="115"/>
      <c r="R10" s="118"/>
      <c r="T10" s="127" t="e">
        <f>#REF!</f>
        <v>#REF!</v>
      </c>
    </row>
    <row r="11" spans="1:20" s="46" customFormat="1" ht="9" customHeight="1">
      <c r="A11" s="242">
        <v>2</v>
      </c>
      <c r="B11" s="107"/>
      <c r="C11" s="107"/>
      <c r="D11" s="108"/>
      <c r="E11" s="128" t="s">
        <v>226</v>
      </c>
      <c r="F11" s="128">
        <f>IF($D11="","",VLOOKUP($D11,#REF!,3))</f>
      </c>
      <c r="G11" s="278"/>
      <c r="H11" s="128"/>
      <c r="I11" s="279"/>
      <c r="J11" s="112"/>
      <c r="K11" s="280"/>
      <c r="L11" s="151"/>
      <c r="M11" s="275"/>
      <c r="N11" s="112"/>
      <c r="O11" s="114"/>
      <c r="P11" s="112"/>
      <c r="Q11" s="115"/>
      <c r="R11" s="118"/>
      <c r="T11" s="127" t="e">
        <f>#REF!</f>
        <v>#REF!</v>
      </c>
    </row>
    <row r="12" spans="1:20" s="46" customFormat="1" ht="9" customHeight="1">
      <c r="A12" s="242"/>
      <c r="B12" s="271"/>
      <c r="C12" s="271"/>
      <c r="D12" s="271"/>
      <c r="E12" s="128">
        <f>UPPER(IF($D11="","",VLOOKUP($D11,#REF!,7)))</f>
      </c>
      <c r="F12" s="128">
        <f>IF($D11="","",VLOOKUP($D11,#REF!,8))</f>
      </c>
      <c r="G12" s="278"/>
      <c r="H12" s="128"/>
      <c r="I12" s="272"/>
      <c r="J12" s="112"/>
      <c r="K12" s="280"/>
      <c r="L12" s="257"/>
      <c r="M12" s="281"/>
      <c r="N12" s="112"/>
      <c r="O12" s="114"/>
      <c r="P12" s="112"/>
      <c r="Q12" s="115"/>
      <c r="R12" s="118"/>
      <c r="T12" s="127" t="e">
        <f>#REF!</f>
        <v>#REF!</v>
      </c>
    </row>
    <row r="13" spans="1:20" s="46" customFormat="1" ht="9" customHeight="1">
      <c r="A13" s="242"/>
      <c r="B13" s="121"/>
      <c r="C13" s="121"/>
      <c r="D13" s="131"/>
      <c r="E13" s="106"/>
      <c r="F13" s="106"/>
      <c r="G13" s="71"/>
      <c r="H13" s="106"/>
      <c r="I13" s="282"/>
      <c r="J13" s="112"/>
      <c r="K13" s="273"/>
      <c r="L13" s="274" t="str">
        <f>UPPER(IF(OR(K14="a",K14="as"),J9,IF(OR(K14="b",K14="bs"),J17,)))</f>
        <v>ΔΗΜΗΤΡΟΠΟΥΛΟΣ</v>
      </c>
      <c r="M13" s="114"/>
      <c r="N13" s="112"/>
      <c r="O13" s="114"/>
      <c r="P13" s="112"/>
      <c r="Q13" s="115"/>
      <c r="R13" s="118"/>
      <c r="T13" s="127" t="e">
        <f>#REF!</f>
        <v>#REF!</v>
      </c>
    </row>
    <row r="14" spans="1:20" s="46" customFormat="1" ht="9" customHeight="1">
      <c r="A14" s="242"/>
      <c r="B14" s="121"/>
      <c r="C14" s="121"/>
      <c r="D14" s="131"/>
      <c r="E14" s="106"/>
      <c r="F14" s="106"/>
      <c r="G14" s="71"/>
      <c r="H14" s="106"/>
      <c r="I14" s="282"/>
      <c r="J14" s="124" t="s">
        <v>13</v>
      </c>
      <c r="K14" s="133" t="s">
        <v>821</v>
      </c>
      <c r="L14" s="276" t="str">
        <f>UPPER(IF(OR(K14="a",K14="as"),J10,IF(OR(K14="b",K14="bs"),J18,)))</f>
        <v>ΚΑΠΛΑΝΗ</v>
      </c>
      <c r="M14" s="277"/>
      <c r="N14" s="112"/>
      <c r="O14" s="114"/>
      <c r="P14" s="112"/>
      <c r="Q14" s="115"/>
      <c r="R14" s="118"/>
      <c r="T14" s="127" t="e">
        <f>#REF!</f>
        <v>#REF!</v>
      </c>
    </row>
    <row r="15" spans="1:20" s="46" customFormat="1" ht="9" customHeight="1">
      <c r="A15" s="283">
        <v>3</v>
      </c>
      <c r="B15" s="107"/>
      <c r="C15" s="107" t="s">
        <v>818</v>
      </c>
      <c r="D15" s="108"/>
      <c r="E15" s="128" t="s">
        <v>875</v>
      </c>
      <c r="F15" s="128" t="s">
        <v>333</v>
      </c>
      <c r="G15" s="278"/>
      <c r="H15" s="128"/>
      <c r="I15" s="270"/>
      <c r="J15" s="112"/>
      <c r="K15" s="280"/>
      <c r="L15" s="112" t="s">
        <v>838</v>
      </c>
      <c r="M15" s="280"/>
      <c r="N15" s="151"/>
      <c r="O15" s="114"/>
      <c r="P15" s="112"/>
      <c r="Q15" s="115"/>
      <c r="R15" s="118"/>
      <c r="T15" s="127" t="e">
        <f>#REF!</f>
        <v>#REF!</v>
      </c>
    </row>
    <row r="16" spans="1:20" s="46" customFormat="1" ht="9" customHeight="1" thickBot="1">
      <c r="A16" s="242"/>
      <c r="B16" s="271"/>
      <c r="C16" s="271"/>
      <c r="D16" s="271"/>
      <c r="E16" s="128" t="s">
        <v>876</v>
      </c>
      <c r="F16" s="128" t="s">
        <v>877</v>
      </c>
      <c r="G16" s="278"/>
      <c r="H16" s="128"/>
      <c r="I16" s="272"/>
      <c r="J16" s="104">
        <f>IF(I16="a",E15,IF(I16="b",E17,""))</f>
      </c>
      <c r="K16" s="280"/>
      <c r="L16" s="112"/>
      <c r="M16" s="280"/>
      <c r="N16" s="112"/>
      <c r="O16" s="114"/>
      <c r="P16" s="112"/>
      <c r="Q16" s="115"/>
      <c r="R16" s="118"/>
      <c r="T16" s="142" t="e">
        <f>#REF!</f>
        <v>#REF!</v>
      </c>
    </row>
    <row r="17" spans="1:18" s="46" customFormat="1" ht="9" customHeight="1">
      <c r="A17" s="242"/>
      <c r="B17" s="121"/>
      <c r="C17" s="121"/>
      <c r="D17" s="131"/>
      <c r="E17" s="106"/>
      <c r="F17" s="106"/>
      <c r="G17" s="71"/>
      <c r="H17" s="106"/>
      <c r="I17" s="273"/>
      <c r="J17" s="274" t="str">
        <f>UPPER(IF(OR(I18="a",I18="as"),E15,IF(OR(I18="b",I18="bs"),E19,)))</f>
        <v>ΙΩΣΗΦΙΔΗΣ</v>
      </c>
      <c r="K17" s="284"/>
      <c r="L17" s="112"/>
      <c r="M17" s="280"/>
      <c r="N17" s="112"/>
      <c r="O17" s="114"/>
      <c r="P17" s="112"/>
      <c r="Q17" s="115"/>
      <c r="R17" s="118"/>
    </row>
    <row r="18" spans="1:18" s="46" customFormat="1" ht="9" customHeight="1">
      <c r="A18" s="242"/>
      <c r="B18" s="121"/>
      <c r="C18" s="121"/>
      <c r="D18" s="131"/>
      <c r="E18" s="106"/>
      <c r="F18" s="106"/>
      <c r="G18" s="71"/>
      <c r="H18" s="124"/>
      <c r="I18" s="133" t="s">
        <v>820</v>
      </c>
      <c r="J18" s="276" t="str">
        <f>UPPER(IF(OR(I18="a",I18="as"),E16,IF(OR(I18="b",I18="bs"),E20,)))</f>
        <v>ΜΑΣΟΥΡΑ</v>
      </c>
      <c r="K18" s="272"/>
      <c r="L18" s="112"/>
      <c r="M18" s="280"/>
      <c r="N18" s="112"/>
      <c r="O18" s="114"/>
      <c r="P18" s="112"/>
      <c r="Q18" s="115"/>
      <c r="R18" s="118"/>
    </row>
    <row r="19" spans="1:18" s="46" customFormat="1" ht="9" customHeight="1">
      <c r="A19" s="242">
        <v>4</v>
      </c>
      <c r="B19" s="107"/>
      <c r="C19" s="107"/>
      <c r="D19" s="108"/>
      <c r="E19" s="128" t="s">
        <v>318</v>
      </c>
      <c r="F19" s="128" t="s">
        <v>276</v>
      </c>
      <c r="G19" s="278"/>
      <c r="H19" s="128"/>
      <c r="I19" s="279"/>
      <c r="J19" s="112" t="s">
        <v>834</v>
      </c>
      <c r="K19" s="114"/>
      <c r="L19" s="151"/>
      <c r="M19" s="284"/>
      <c r="N19" s="112"/>
      <c r="O19" s="114"/>
      <c r="P19" s="112"/>
      <c r="Q19" s="115"/>
      <c r="R19" s="118"/>
    </row>
    <row r="20" spans="1:18" s="46" customFormat="1" ht="9" customHeight="1">
      <c r="A20" s="242"/>
      <c r="B20" s="271"/>
      <c r="C20" s="271"/>
      <c r="D20" s="271"/>
      <c r="E20" s="128" t="s">
        <v>786</v>
      </c>
      <c r="F20" s="128" t="s">
        <v>682</v>
      </c>
      <c r="G20" s="278"/>
      <c r="H20" s="128"/>
      <c r="I20" s="272"/>
      <c r="J20" s="112"/>
      <c r="K20" s="114"/>
      <c r="L20" s="257"/>
      <c r="M20" s="285"/>
      <c r="N20" s="112"/>
      <c r="O20" s="114"/>
      <c r="P20" s="112"/>
      <c r="Q20" s="115"/>
      <c r="R20" s="118"/>
    </row>
    <row r="21" spans="1:18" s="46" customFormat="1" ht="9" customHeight="1">
      <c r="A21" s="242"/>
      <c r="B21" s="121"/>
      <c r="C21" s="121"/>
      <c r="D21" s="121"/>
      <c r="E21" s="106"/>
      <c r="F21" s="106"/>
      <c r="G21" s="71"/>
      <c r="H21" s="106"/>
      <c r="I21" s="282"/>
      <c r="J21" s="112"/>
      <c r="K21" s="114"/>
      <c r="L21" s="112"/>
      <c r="M21" s="273"/>
      <c r="N21" s="274" t="str">
        <f>UPPER(IF(OR(M22="a",M22="as"),L13,IF(OR(M22="b",M22="bs"),L29,)))</f>
        <v>ΔΗΜΗΤΡΟΠΟΥΛΟΣ</v>
      </c>
      <c r="O21" s="114"/>
      <c r="P21" s="112"/>
      <c r="Q21" s="115"/>
      <c r="R21" s="118"/>
    </row>
    <row r="22" spans="1:18" s="46" customFormat="1" ht="9" customHeight="1">
      <c r="A22" s="242"/>
      <c r="B22" s="121"/>
      <c r="C22" s="121"/>
      <c r="D22" s="121"/>
      <c r="E22" s="106"/>
      <c r="F22" s="106"/>
      <c r="G22" s="71"/>
      <c r="H22" s="106"/>
      <c r="I22" s="282"/>
      <c r="J22" s="112"/>
      <c r="K22" s="114"/>
      <c r="L22" s="124" t="s">
        <v>13</v>
      </c>
      <c r="M22" s="133" t="s">
        <v>821</v>
      </c>
      <c r="N22" s="276" t="str">
        <f>UPPER(IF(OR(M22="a",M22="as"),L14,IF(OR(M22="b",M22="bs"),L30,)))</f>
        <v>ΚΑΠΛΑΝΗ</v>
      </c>
      <c r="O22" s="277"/>
      <c r="P22" s="112"/>
      <c r="Q22" s="115"/>
      <c r="R22" s="118"/>
    </row>
    <row r="23" spans="1:18" s="46" customFormat="1" ht="9" customHeight="1">
      <c r="A23" s="242">
        <v>5</v>
      </c>
      <c r="B23" s="107"/>
      <c r="C23" s="107"/>
      <c r="D23" s="108"/>
      <c r="E23" s="360" t="s">
        <v>336</v>
      </c>
      <c r="F23" s="360" t="s">
        <v>248</v>
      </c>
      <c r="G23" s="364"/>
      <c r="H23" s="128"/>
      <c r="I23" s="270"/>
      <c r="J23" s="112"/>
      <c r="K23" s="114"/>
      <c r="L23" s="112"/>
      <c r="M23" s="280"/>
      <c r="N23" s="112" t="s">
        <v>895</v>
      </c>
      <c r="O23" s="280"/>
      <c r="P23" s="112"/>
      <c r="Q23" s="115"/>
      <c r="R23" s="118"/>
    </row>
    <row r="24" spans="1:18" s="46" customFormat="1" ht="9" customHeight="1">
      <c r="A24" s="242"/>
      <c r="B24" s="271"/>
      <c r="C24" s="271"/>
      <c r="D24" s="271"/>
      <c r="E24" s="360" t="s">
        <v>651</v>
      </c>
      <c r="F24" s="360" t="s">
        <v>678</v>
      </c>
      <c r="G24" s="364"/>
      <c r="H24" s="109"/>
      <c r="I24" s="272"/>
      <c r="J24" s="104">
        <f>IF(I24="a",E23,IF(I24="b",E25,""))</f>
      </c>
      <c r="K24" s="114"/>
      <c r="L24" s="112"/>
      <c r="M24" s="280"/>
      <c r="N24" s="112"/>
      <c r="O24" s="280"/>
      <c r="P24" s="112"/>
      <c r="Q24" s="115"/>
      <c r="R24" s="118"/>
    </row>
    <row r="25" spans="1:18" s="46" customFormat="1" ht="9" customHeight="1">
      <c r="A25" s="242"/>
      <c r="B25" s="121"/>
      <c r="C25" s="121"/>
      <c r="D25" s="121"/>
      <c r="E25" s="106"/>
      <c r="F25" s="106"/>
      <c r="G25" s="71"/>
      <c r="H25" s="106"/>
      <c r="I25" s="273"/>
      <c r="J25" s="274" t="str">
        <f>UPPER(IF(OR(I26="a",I26="as"),E23,IF(OR(I26="b",I26="bs"),E27,)))</f>
        <v>ΦΩΚΙΑΛΗΣ</v>
      </c>
      <c r="K25" s="275"/>
      <c r="L25" s="112"/>
      <c r="M25" s="280"/>
      <c r="N25" s="112"/>
      <c r="O25" s="280"/>
      <c r="P25" s="112"/>
      <c r="Q25" s="115"/>
      <c r="R25" s="118"/>
    </row>
    <row r="26" spans="1:18" s="46" customFormat="1" ht="9" customHeight="1">
      <c r="A26" s="242"/>
      <c r="B26" s="121"/>
      <c r="C26" s="121"/>
      <c r="D26" s="121"/>
      <c r="E26" s="106"/>
      <c r="F26" s="106"/>
      <c r="G26" s="71"/>
      <c r="H26" s="124"/>
      <c r="I26" s="133" t="s">
        <v>820</v>
      </c>
      <c r="J26" s="276" t="str">
        <f>UPPER(IF(OR(I26="a",I26="as"),E24,IF(OR(I26="b",I26="bs"),E28,)))</f>
        <v>ΧΡΙΣΤΟΠΟΥΛΟΥ</v>
      </c>
      <c r="K26" s="277"/>
      <c r="L26" s="112"/>
      <c r="M26" s="280"/>
      <c r="N26" s="112"/>
      <c r="O26" s="280"/>
      <c r="P26" s="112"/>
      <c r="Q26" s="115"/>
      <c r="R26" s="118"/>
    </row>
    <row r="27" spans="1:18" s="46" customFormat="1" ht="9" customHeight="1">
      <c r="A27" s="242">
        <v>6</v>
      </c>
      <c r="B27" s="107"/>
      <c r="C27" s="107"/>
      <c r="D27" s="108"/>
      <c r="E27" s="128" t="s">
        <v>494</v>
      </c>
      <c r="F27" s="128" t="s">
        <v>469</v>
      </c>
      <c r="G27" s="278"/>
      <c r="H27" s="128"/>
      <c r="I27" s="279"/>
      <c r="J27" s="112" t="s">
        <v>856</v>
      </c>
      <c r="K27" s="280"/>
      <c r="L27" s="151"/>
      <c r="M27" s="284"/>
      <c r="N27" s="112"/>
      <c r="O27" s="280"/>
      <c r="P27" s="112"/>
      <c r="Q27" s="115"/>
      <c r="R27" s="118"/>
    </row>
    <row r="28" spans="1:18" s="46" customFormat="1" ht="9" customHeight="1">
      <c r="A28" s="242"/>
      <c r="B28" s="271"/>
      <c r="C28" s="271"/>
      <c r="D28" s="271"/>
      <c r="E28" s="128" t="s">
        <v>881</v>
      </c>
      <c r="F28" s="128" t="s">
        <v>882</v>
      </c>
      <c r="G28" s="278"/>
      <c r="H28" s="128"/>
      <c r="I28" s="272"/>
      <c r="J28" s="112"/>
      <c r="K28" s="280"/>
      <c r="L28" s="257"/>
      <c r="M28" s="285"/>
      <c r="N28" s="112"/>
      <c r="O28" s="280"/>
      <c r="P28" s="112"/>
      <c r="Q28" s="115"/>
      <c r="R28" s="118"/>
    </row>
    <row r="29" spans="1:18" s="46" customFormat="1" ht="9" customHeight="1">
      <c r="A29" s="242"/>
      <c r="B29" s="121"/>
      <c r="C29" s="121"/>
      <c r="D29" s="131"/>
      <c r="E29" s="106"/>
      <c r="F29" s="106"/>
      <c r="G29" s="71"/>
      <c r="H29" s="106"/>
      <c r="I29" s="282"/>
      <c r="J29" s="112"/>
      <c r="K29" s="273"/>
      <c r="L29" s="274" t="str">
        <f>UPPER(IF(OR(K30="a",K30="as"),J25,IF(OR(K30="b",K30="bs"),J33,)))</f>
        <v>ΖΑΝΝΙΑΣ</v>
      </c>
      <c r="M29" s="280"/>
      <c r="N29" s="112"/>
      <c r="O29" s="280"/>
      <c r="P29" s="112"/>
      <c r="Q29" s="115"/>
      <c r="R29" s="118"/>
    </row>
    <row r="30" spans="1:18" s="46" customFormat="1" ht="9" customHeight="1">
      <c r="A30" s="242"/>
      <c r="B30" s="121"/>
      <c r="C30" s="121"/>
      <c r="D30" s="131"/>
      <c r="E30" s="106"/>
      <c r="F30" s="106"/>
      <c r="G30" s="71"/>
      <c r="H30" s="106"/>
      <c r="I30" s="282"/>
      <c r="J30" s="124" t="s">
        <v>13</v>
      </c>
      <c r="K30" s="133" t="s">
        <v>824</v>
      </c>
      <c r="L30" s="276" t="str">
        <f>UPPER(IF(OR(K30="a",K30="as"),J26,IF(OR(K30="b",K30="bs"),J34,)))</f>
        <v>ΠΑΠΑΔΟΠΟΥΛΟΥ</v>
      </c>
      <c r="M30" s="272"/>
      <c r="N30" s="112"/>
      <c r="O30" s="280"/>
      <c r="P30" s="112"/>
      <c r="Q30" s="115"/>
      <c r="R30" s="118"/>
    </row>
    <row r="31" spans="1:18" s="46" customFormat="1" ht="9" customHeight="1">
      <c r="A31" s="283">
        <v>7</v>
      </c>
      <c r="B31" s="107"/>
      <c r="C31" s="107"/>
      <c r="D31" s="108"/>
      <c r="E31" s="128" t="s">
        <v>226</v>
      </c>
      <c r="F31" s="128">
        <f>IF($D31="","",VLOOKUP($D31,#REF!,3))</f>
      </c>
      <c r="G31" s="278"/>
      <c r="H31" s="128"/>
      <c r="I31" s="270"/>
      <c r="J31" s="112"/>
      <c r="K31" s="280"/>
      <c r="L31" s="112" t="s">
        <v>886</v>
      </c>
      <c r="M31" s="114"/>
      <c r="N31" s="151"/>
      <c r="O31" s="280"/>
      <c r="P31" s="112"/>
      <c r="Q31" s="115"/>
      <c r="R31" s="118"/>
    </row>
    <row r="32" spans="1:18" s="46" customFormat="1" ht="9" customHeight="1">
      <c r="A32" s="242"/>
      <c r="B32" s="271"/>
      <c r="C32" s="271"/>
      <c r="D32" s="271"/>
      <c r="E32" s="128">
        <f>UPPER(IF($D31="","",VLOOKUP($D31,#REF!,7)))</f>
      </c>
      <c r="F32" s="128">
        <f>IF($D31="","",VLOOKUP($D31,#REF!,8))</f>
      </c>
      <c r="G32" s="278"/>
      <c r="H32" s="128"/>
      <c r="I32" s="272"/>
      <c r="J32" s="104">
        <f>IF(I32="a",E31,IF(I32="b",E33,""))</f>
      </c>
      <c r="K32" s="280"/>
      <c r="L32" s="112"/>
      <c r="M32" s="114"/>
      <c r="N32" s="112"/>
      <c r="O32" s="280"/>
      <c r="P32" s="112"/>
      <c r="Q32" s="115"/>
      <c r="R32" s="118"/>
    </row>
    <row r="33" spans="1:18" s="46" customFormat="1" ht="9" customHeight="1">
      <c r="A33" s="242"/>
      <c r="B33" s="121"/>
      <c r="C33" s="121"/>
      <c r="D33" s="131"/>
      <c r="E33" s="106"/>
      <c r="F33" s="106"/>
      <c r="G33" s="71"/>
      <c r="H33" s="106"/>
      <c r="I33" s="273"/>
      <c r="J33" s="274" t="str">
        <f>UPPER(IF(OR(I34="a",I34="as"),E31,IF(OR(I34="b",I34="bs"),E35,)))</f>
        <v>ΖΑΝΝΙΑΣ</v>
      </c>
      <c r="K33" s="284"/>
      <c r="L33" s="112"/>
      <c r="M33" s="114"/>
      <c r="N33" s="112"/>
      <c r="O33" s="280"/>
      <c r="P33" s="112"/>
      <c r="Q33" s="115"/>
      <c r="R33" s="118"/>
    </row>
    <row r="34" spans="1:18" s="46" customFormat="1" ht="9" customHeight="1">
      <c r="A34" s="242"/>
      <c r="B34" s="121"/>
      <c r="C34" s="121"/>
      <c r="D34" s="131"/>
      <c r="E34" s="106"/>
      <c r="F34" s="106"/>
      <c r="G34" s="71"/>
      <c r="H34" s="124"/>
      <c r="I34" s="133" t="s">
        <v>365</v>
      </c>
      <c r="J34" s="276" t="str">
        <f>UPPER(IF(OR(I34="a",I34="as"),E32,IF(OR(I34="b",I34="bs"),E36,)))</f>
        <v>ΠΑΠΑΔΟΠΟΥΛΟΥ</v>
      </c>
      <c r="K34" s="272"/>
      <c r="L34" s="112"/>
      <c r="M34" s="114"/>
      <c r="N34" s="112"/>
      <c r="O34" s="280"/>
      <c r="P34" s="112"/>
      <c r="Q34" s="115"/>
      <c r="R34" s="118"/>
    </row>
    <row r="35" spans="1:18" s="46" customFormat="1" ht="9" customHeight="1">
      <c r="A35" s="268">
        <v>8</v>
      </c>
      <c r="B35" s="107"/>
      <c r="C35" s="107"/>
      <c r="D35" s="108"/>
      <c r="E35" s="360" t="s">
        <v>281</v>
      </c>
      <c r="F35" s="360" t="s">
        <v>282</v>
      </c>
      <c r="G35" s="364"/>
      <c r="H35" s="109"/>
      <c r="I35" s="279"/>
      <c r="J35" s="112"/>
      <c r="K35" s="114"/>
      <c r="L35" s="151"/>
      <c r="M35" s="275"/>
      <c r="N35" s="112"/>
      <c r="O35" s="280"/>
      <c r="P35" s="112"/>
      <c r="Q35" s="115"/>
      <c r="R35" s="118"/>
    </row>
    <row r="36" spans="1:18" s="46" customFormat="1" ht="9" customHeight="1">
      <c r="A36" s="242"/>
      <c r="B36" s="271"/>
      <c r="C36" s="271"/>
      <c r="D36" s="271"/>
      <c r="E36" s="360" t="s">
        <v>781</v>
      </c>
      <c r="F36" s="360" t="s">
        <v>693</v>
      </c>
      <c r="G36" s="364"/>
      <c r="H36" s="109"/>
      <c r="I36" s="272"/>
      <c r="J36" s="112"/>
      <c r="K36" s="114"/>
      <c r="L36" s="257"/>
      <c r="M36" s="281"/>
      <c r="N36" s="112"/>
      <c r="O36" s="280"/>
      <c r="P36" s="112"/>
      <c r="Q36" s="115"/>
      <c r="R36" s="118"/>
    </row>
    <row r="37" spans="1:18" s="46" customFormat="1" ht="9" customHeight="1">
      <c r="A37" s="242"/>
      <c r="B37" s="121"/>
      <c r="C37" s="121"/>
      <c r="D37" s="131"/>
      <c r="E37" s="106"/>
      <c r="F37" s="106"/>
      <c r="G37" s="71"/>
      <c r="H37" s="106"/>
      <c r="I37" s="282"/>
      <c r="J37" s="112"/>
      <c r="K37" s="114"/>
      <c r="L37" s="112"/>
      <c r="M37" s="114"/>
      <c r="N37" s="114"/>
      <c r="O37" s="273"/>
      <c r="P37" s="274" t="str">
        <f>UPPER(IF(OR(O38="a",O38="as"),N21,IF(OR(O38="b",O38="bs"),N53,)))</f>
        <v>ΔΗΜΗΤΡΟΠΟΥΛΟΣ</v>
      </c>
      <c r="Q37" s="286"/>
      <c r="R37" s="118"/>
    </row>
    <row r="38" spans="1:18" s="46" customFormat="1" ht="9" customHeight="1">
      <c r="A38" s="242"/>
      <c r="B38" s="121"/>
      <c r="C38" s="121"/>
      <c r="D38" s="131"/>
      <c r="E38" s="106"/>
      <c r="F38" s="106"/>
      <c r="G38" s="71"/>
      <c r="H38" s="106"/>
      <c r="I38" s="282"/>
      <c r="J38" s="112"/>
      <c r="K38" s="114"/>
      <c r="L38" s="112"/>
      <c r="M38" s="114"/>
      <c r="N38" s="124" t="s">
        <v>13</v>
      </c>
      <c r="O38" s="133" t="s">
        <v>364</v>
      </c>
      <c r="P38" s="276" t="str">
        <f>UPPER(IF(OR(O38="a",O38="as"),N22,IF(OR(O38="b",O38="bs"),N54,)))</f>
        <v>ΚΑΠΛΑΝΗ</v>
      </c>
      <c r="Q38" s="287"/>
      <c r="R38" s="118"/>
    </row>
    <row r="39" spans="1:18" s="46" customFormat="1" ht="9" customHeight="1">
      <c r="A39" s="268">
        <v>9</v>
      </c>
      <c r="B39" s="107"/>
      <c r="C39" s="107"/>
      <c r="D39" s="108"/>
      <c r="E39" s="360" t="s">
        <v>334</v>
      </c>
      <c r="F39" s="360" t="s">
        <v>335</v>
      </c>
      <c r="G39" s="269"/>
      <c r="H39" s="109"/>
      <c r="I39" s="270"/>
      <c r="J39" s="112"/>
      <c r="K39" s="114"/>
      <c r="L39" s="112"/>
      <c r="M39" s="114"/>
      <c r="N39" s="112"/>
      <c r="O39" s="280"/>
      <c r="P39" s="151" t="s">
        <v>866</v>
      </c>
      <c r="Q39" s="115"/>
      <c r="R39" s="118"/>
    </row>
    <row r="40" spans="1:18" s="46" customFormat="1" ht="9" customHeight="1">
      <c r="A40" s="242"/>
      <c r="B40" s="271"/>
      <c r="C40" s="271"/>
      <c r="D40" s="271"/>
      <c r="E40" s="360" t="s">
        <v>777</v>
      </c>
      <c r="F40" s="360" t="s">
        <v>778</v>
      </c>
      <c r="G40" s="269"/>
      <c r="H40" s="109"/>
      <c r="I40" s="272"/>
      <c r="J40" s="104">
        <f>IF(I40="a",E39,IF(I40="b",E41,""))</f>
      </c>
      <c r="K40" s="114"/>
      <c r="L40" s="112"/>
      <c r="M40" s="114"/>
      <c r="N40" s="112"/>
      <c r="O40" s="280"/>
      <c r="P40" s="257"/>
      <c r="Q40" s="288"/>
      <c r="R40" s="118"/>
    </row>
    <row r="41" spans="1:18" s="46" customFormat="1" ht="9" customHeight="1">
      <c r="A41" s="242"/>
      <c r="B41" s="121"/>
      <c r="C41" s="121"/>
      <c r="D41" s="131"/>
      <c r="E41" s="106"/>
      <c r="F41" s="106"/>
      <c r="G41" s="71"/>
      <c r="H41" s="106"/>
      <c r="I41" s="273"/>
      <c r="J41" s="274" t="str">
        <f>UPPER(IF(OR(I42="a",I42="as"),E39,IF(OR(I42="b",I42="bs"),E43,)))</f>
        <v>ΦΑΦΑΛΙΟΣ</v>
      </c>
      <c r="K41" s="275"/>
      <c r="L41" s="112"/>
      <c r="M41" s="114"/>
      <c r="N41" s="112"/>
      <c r="O41" s="280"/>
      <c r="P41" s="112"/>
      <c r="Q41" s="115"/>
      <c r="R41" s="118"/>
    </row>
    <row r="42" spans="1:18" s="46" customFormat="1" ht="9" customHeight="1">
      <c r="A42" s="242"/>
      <c r="B42" s="121"/>
      <c r="C42" s="121"/>
      <c r="D42" s="131"/>
      <c r="E42" s="106"/>
      <c r="F42" s="106"/>
      <c r="G42" s="71"/>
      <c r="H42" s="124"/>
      <c r="I42" s="133" t="s">
        <v>363</v>
      </c>
      <c r="J42" s="276" t="str">
        <f>UPPER(IF(OR(I42="a",I42="as"),E40,IF(OR(I42="b",I42="bs"),E44,)))</f>
        <v>ΦΑΦΑΛΙΟΥ</v>
      </c>
      <c r="K42" s="277"/>
      <c r="L42" s="112"/>
      <c r="M42" s="114"/>
      <c r="N42" s="112"/>
      <c r="O42" s="280"/>
      <c r="P42" s="112"/>
      <c r="Q42" s="115"/>
      <c r="R42" s="118"/>
    </row>
    <row r="43" spans="1:18" s="46" customFormat="1" ht="9" customHeight="1">
      <c r="A43" s="242">
        <v>10</v>
      </c>
      <c r="B43" s="107"/>
      <c r="C43" s="107"/>
      <c r="D43" s="108"/>
      <c r="E43" s="128" t="s">
        <v>226</v>
      </c>
      <c r="F43" s="128">
        <f>IF($D43="","",VLOOKUP($D43,#REF!,3))</f>
      </c>
      <c r="G43" s="278"/>
      <c r="H43" s="128"/>
      <c r="I43" s="279"/>
      <c r="J43" s="112"/>
      <c r="K43" s="280"/>
      <c r="L43" s="151"/>
      <c r="M43" s="275"/>
      <c r="N43" s="112"/>
      <c r="O43" s="280"/>
      <c r="P43" s="112"/>
      <c r="Q43" s="115"/>
      <c r="R43" s="118"/>
    </row>
    <row r="44" spans="1:18" s="46" customFormat="1" ht="9" customHeight="1">
      <c r="A44" s="242"/>
      <c r="B44" s="271"/>
      <c r="C44" s="271"/>
      <c r="D44" s="271"/>
      <c r="E44" s="128">
        <f>UPPER(IF($D43="","",VLOOKUP($D43,#REF!,7)))</f>
      </c>
      <c r="F44" s="128">
        <f>IF($D43="","",VLOOKUP($D43,#REF!,8))</f>
      </c>
      <c r="G44" s="278"/>
      <c r="H44" s="128"/>
      <c r="I44" s="272"/>
      <c r="J44" s="112"/>
      <c r="K44" s="280"/>
      <c r="L44" s="257"/>
      <c r="M44" s="281"/>
      <c r="N44" s="112"/>
      <c r="O44" s="280"/>
      <c r="P44" s="112"/>
      <c r="Q44" s="115"/>
      <c r="R44" s="118"/>
    </row>
    <row r="45" spans="1:18" s="46" customFormat="1" ht="9" customHeight="1">
      <c r="A45" s="242"/>
      <c r="B45" s="121"/>
      <c r="C45" s="121"/>
      <c r="D45" s="131"/>
      <c r="E45" s="106"/>
      <c r="F45" s="106"/>
      <c r="G45" s="71"/>
      <c r="H45" s="106"/>
      <c r="I45" s="282"/>
      <c r="J45" s="112"/>
      <c r="K45" s="273"/>
      <c r="L45" s="274" t="str">
        <f>UPPER(IF(OR(K46="a",K46="as"),J41,IF(OR(K46="b",K46="bs"),J49,)))</f>
        <v>ΦΑΦΑΛΙΟΣ</v>
      </c>
      <c r="M45" s="114"/>
      <c r="N45" s="112"/>
      <c r="O45" s="280"/>
      <c r="P45" s="112"/>
      <c r="Q45" s="115"/>
      <c r="R45" s="118"/>
    </row>
    <row r="46" spans="1:18" s="46" customFormat="1" ht="9" customHeight="1">
      <c r="A46" s="242"/>
      <c r="B46" s="121"/>
      <c r="C46" s="121"/>
      <c r="D46" s="131"/>
      <c r="E46" s="106"/>
      <c r="F46" s="106"/>
      <c r="G46" s="71"/>
      <c r="H46" s="106"/>
      <c r="I46" s="282"/>
      <c r="J46" s="124" t="s">
        <v>13</v>
      </c>
      <c r="K46" s="133" t="s">
        <v>363</v>
      </c>
      <c r="L46" s="276" t="str">
        <f>UPPER(IF(OR(K46="a",K46="as"),J42,IF(OR(K46="b",K46="bs"),J50,)))</f>
        <v>ΦΑΦΑΛΙΟΥ</v>
      </c>
      <c r="M46" s="277"/>
      <c r="N46" s="112"/>
      <c r="O46" s="280"/>
      <c r="P46" s="112"/>
      <c r="Q46" s="115"/>
      <c r="R46" s="118"/>
    </row>
    <row r="47" spans="1:18" s="46" customFormat="1" ht="9" customHeight="1">
      <c r="A47" s="283">
        <v>11</v>
      </c>
      <c r="B47" s="107"/>
      <c r="C47" s="107" t="s">
        <v>818</v>
      </c>
      <c r="D47" s="108"/>
      <c r="E47" s="128" t="s">
        <v>878</v>
      </c>
      <c r="F47" s="128" t="s">
        <v>231</v>
      </c>
      <c r="G47" s="278"/>
      <c r="H47" s="128"/>
      <c r="I47" s="270"/>
      <c r="J47" s="112"/>
      <c r="K47" s="280"/>
      <c r="L47" s="112" t="s">
        <v>819</v>
      </c>
      <c r="M47" s="280"/>
      <c r="N47" s="151"/>
      <c r="O47" s="280"/>
      <c r="P47" s="112"/>
      <c r="Q47" s="115"/>
      <c r="R47" s="118"/>
    </row>
    <row r="48" spans="1:18" s="46" customFormat="1" ht="9" customHeight="1">
      <c r="A48" s="242"/>
      <c r="B48" s="271"/>
      <c r="C48" s="271"/>
      <c r="D48" s="271"/>
      <c r="E48" s="128" t="s">
        <v>802</v>
      </c>
      <c r="F48" s="128" t="s">
        <v>811</v>
      </c>
      <c r="G48" s="278"/>
      <c r="H48" s="128"/>
      <c r="I48" s="272"/>
      <c r="J48" s="104">
        <f>IF(I48="a",E47,IF(I48="b",E49,""))</f>
      </c>
      <c r="K48" s="280"/>
      <c r="L48" s="112"/>
      <c r="M48" s="280"/>
      <c r="N48" s="112"/>
      <c r="O48" s="280"/>
      <c r="P48" s="112"/>
      <c r="Q48" s="115"/>
      <c r="R48" s="118"/>
    </row>
    <row r="49" spans="1:18" s="46" customFormat="1" ht="9" customHeight="1">
      <c r="A49" s="242"/>
      <c r="B49" s="121"/>
      <c r="C49" s="121"/>
      <c r="D49" s="121"/>
      <c r="E49" s="106"/>
      <c r="F49" s="106"/>
      <c r="G49" s="71"/>
      <c r="H49" s="106"/>
      <c r="I49" s="273"/>
      <c r="J49" s="274" t="str">
        <f>UPPER(IF(OR(I50="a",I50="as"),E47,IF(OR(I50="b",I50="bs"),E51,)))</f>
        <v>ΞΥΝΟΣ </v>
      </c>
      <c r="K49" s="284"/>
      <c r="L49" s="112"/>
      <c r="M49" s="280"/>
      <c r="N49" s="112"/>
      <c r="O49" s="280"/>
      <c r="P49" s="112"/>
      <c r="Q49" s="115"/>
      <c r="R49" s="118"/>
    </row>
    <row r="50" spans="1:18" s="46" customFormat="1" ht="9" customHeight="1">
      <c r="A50" s="242"/>
      <c r="B50" s="121"/>
      <c r="C50" s="121"/>
      <c r="D50" s="121"/>
      <c r="E50" s="106"/>
      <c r="F50" s="106"/>
      <c r="G50" s="71"/>
      <c r="H50" s="124"/>
      <c r="I50" s="133" t="s">
        <v>820</v>
      </c>
      <c r="J50" s="276" t="str">
        <f>UPPER(IF(OR(I50="a",I50="as"),E48,IF(OR(I50="b",I50="bs"),E52,)))</f>
        <v>ΠΑΠΑΒΑΣΙΛΕΙΟΥ</v>
      </c>
      <c r="K50" s="272"/>
      <c r="L50" s="112"/>
      <c r="M50" s="280"/>
      <c r="N50" s="112"/>
      <c r="O50" s="280"/>
      <c r="P50" s="112"/>
      <c r="Q50" s="115"/>
      <c r="R50" s="118"/>
    </row>
    <row r="51" spans="1:18" s="46" customFormat="1" ht="9" customHeight="1">
      <c r="A51" s="242">
        <v>12</v>
      </c>
      <c r="B51" s="107"/>
      <c r="C51" s="107"/>
      <c r="D51" s="108"/>
      <c r="E51" s="128" t="s">
        <v>398</v>
      </c>
      <c r="F51" s="128" t="s">
        <v>248</v>
      </c>
      <c r="G51" s="278"/>
      <c r="H51" s="128"/>
      <c r="I51" s="279"/>
      <c r="J51" s="112" t="s">
        <v>890</v>
      </c>
      <c r="K51" s="114"/>
      <c r="L51" s="151"/>
      <c r="M51" s="284"/>
      <c r="N51" s="112"/>
      <c r="O51" s="280"/>
      <c r="P51" s="112"/>
      <c r="Q51" s="115"/>
      <c r="R51" s="118"/>
    </row>
    <row r="52" spans="1:18" s="46" customFormat="1" ht="9" customHeight="1">
      <c r="A52" s="242"/>
      <c r="B52" s="271"/>
      <c r="C52" s="271"/>
      <c r="D52" s="271"/>
      <c r="E52" s="360" t="s">
        <v>673</v>
      </c>
      <c r="F52" s="360" t="s">
        <v>687</v>
      </c>
      <c r="G52" s="364"/>
      <c r="H52" s="109"/>
      <c r="I52" s="272"/>
      <c r="J52" s="112"/>
      <c r="K52" s="114"/>
      <c r="L52" s="257"/>
      <c r="M52" s="285"/>
      <c r="N52" s="112"/>
      <c r="O52" s="280"/>
      <c r="P52" s="112"/>
      <c r="Q52" s="115"/>
      <c r="R52" s="118"/>
    </row>
    <row r="53" spans="1:18" s="46" customFormat="1" ht="9" customHeight="1">
      <c r="A53" s="242"/>
      <c r="B53" s="121"/>
      <c r="C53" s="121"/>
      <c r="D53" s="121"/>
      <c r="E53" s="106"/>
      <c r="F53" s="106"/>
      <c r="G53" s="71"/>
      <c r="H53" s="106"/>
      <c r="I53" s="282"/>
      <c r="J53" s="112"/>
      <c r="K53" s="114"/>
      <c r="L53" s="112"/>
      <c r="M53" s="273"/>
      <c r="N53" s="274" t="str">
        <f>UPPER(IF(OR(M54="a",M54="as"),L45,IF(OR(M54="b",M54="bs"),L61,)))</f>
        <v>ΒΑΡΒΕΡΗΣ</v>
      </c>
      <c r="O53" s="280"/>
      <c r="P53" s="112"/>
      <c r="Q53" s="115"/>
      <c r="R53" s="118"/>
    </row>
    <row r="54" spans="1:18" s="46" customFormat="1" ht="9" customHeight="1">
      <c r="A54" s="242"/>
      <c r="B54" s="121"/>
      <c r="C54" s="121"/>
      <c r="D54" s="121"/>
      <c r="E54" s="106"/>
      <c r="F54" s="106"/>
      <c r="G54" s="71"/>
      <c r="H54" s="106"/>
      <c r="I54" s="282"/>
      <c r="J54" s="112"/>
      <c r="K54" s="114"/>
      <c r="L54" s="124" t="s">
        <v>13</v>
      </c>
      <c r="M54" s="133" t="s">
        <v>365</v>
      </c>
      <c r="N54" s="276" t="str">
        <f>UPPER(IF(OR(M54="a",M54="as"),L46,IF(OR(M54="b",M54="bs"),L62,)))</f>
        <v>ΜΟΥΡΙΚΗ</v>
      </c>
      <c r="O54" s="272"/>
      <c r="P54" s="112"/>
      <c r="Q54" s="115"/>
      <c r="R54" s="118"/>
    </row>
    <row r="55" spans="1:18" s="46" customFormat="1" ht="9" customHeight="1">
      <c r="A55" s="283">
        <v>13</v>
      </c>
      <c r="B55" s="107"/>
      <c r="C55" s="107"/>
      <c r="D55" s="108"/>
      <c r="E55" s="128" t="s">
        <v>265</v>
      </c>
      <c r="F55" s="128" t="s">
        <v>268</v>
      </c>
      <c r="G55" s="278"/>
      <c r="H55" s="128"/>
      <c r="I55" s="270"/>
      <c r="J55" s="112"/>
      <c r="K55" s="114"/>
      <c r="L55" s="112"/>
      <c r="M55" s="280"/>
      <c r="N55" s="112" t="s">
        <v>826</v>
      </c>
      <c r="O55" s="114"/>
      <c r="P55" s="112"/>
      <c r="Q55" s="115"/>
      <c r="R55" s="118"/>
    </row>
    <row r="56" spans="1:18" s="46" customFormat="1" ht="9" customHeight="1">
      <c r="A56" s="242"/>
      <c r="B56" s="271"/>
      <c r="C56" s="271"/>
      <c r="D56" s="271"/>
      <c r="E56" s="128" t="s">
        <v>784</v>
      </c>
      <c r="F56" s="128" t="s">
        <v>687</v>
      </c>
      <c r="G56" s="278"/>
      <c r="H56" s="128"/>
      <c r="I56" s="272"/>
      <c r="J56" s="104">
        <f>IF(I56="a",E55,IF(I56="b",E57,""))</f>
      </c>
      <c r="K56" s="114"/>
      <c r="L56" s="112"/>
      <c r="M56" s="280"/>
      <c r="N56" s="112"/>
      <c r="O56" s="114"/>
      <c r="P56" s="112"/>
      <c r="Q56" s="115"/>
      <c r="R56" s="118"/>
    </row>
    <row r="57" spans="1:18" s="46" customFormat="1" ht="9" customHeight="1">
      <c r="A57" s="242"/>
      <c r="B57" s="121"/>
      <c r="C57" s="121"/>
      <c r="D57" s="131"/>
      <c r="E57" s="106"/>
      <c r="F57" s="106"/>
      <c r="G57" s="71"/>
      <c r="H57" s="106"/>
      <c r="I57" s="273"/>
      <c r="J57" s="274" t="str">
        <f>UPPER(IF(OR(I58="a",I58="as"),E55,IF(OR(I58="b",I58="bs"),E59,)))</f>
        <v>ΠΑΠΑΣΠΥΡΟΥ</v>
      </c>
      <c r="K57" s="275"/>
      <c r="L57" s="112"/>
      <c r="M57" s="280"/>
      <c r="N57" s="112"/>
      <c r="O57" s="114"/>
      <c r="P57" s="112"/>
      <c r="Q57" s="115"/>
      <c r="R57" s="118"/>
    </row>
    <row r="58" spans="1:18" s="46" customFormat="1" ht="9" customHeight="1">
      <c r="A58" s="242"/>
      <c r="B58" s="121"/>
      <c r="C58" s="121"/>
      <c r="D58" s="131"/>
      <c r="E58" s="106"/>
      <c r="F58" s="106"/>
      <c r="G58" s="71"/>
      <c r="H58" s="124"/>
      <c r="I58" s="133" t="s">
        <v>820</v>
      </c>
      <c r="J58" s="276" t="str">
        <f>UPPER(IF(OR(I58="a",I58="as"),E56,IF(OR(I58="b",I58="bs"),E60,)))</f>
        <v>ΚΑΛΑΒΡΙΑ</v>
      </c>
      <c r="K58" s="277"/>
      <c r="L58" s="112"/>
      <c r="M58" s="280"/>
      <c r="N58" s="112"/>
      <c r="O58" s="114"/>
      <c r="P58" s="112"/>
      <c r="Q58" s="115"/>
      <c r="R58" s="118"/>
    </row>
    <row r="59" spans="1:18" s="46" customFormat="1" ht="9" customHeight="1">
      <c r="A59" s="242">
        <v>14</v>
      </c>
      <c r="B59" s="107"/>
      <c r="C59" s="107"/>
      <c r="D59" s="108"/>
      <c r="E59" s="128" t="s">
        <v>422</v>
      </c>
      <c r="F59" s="128" t="s">
        <v>787</v>
      </c>
      <c r="G59" s="278"/>
      <c r="H59" s="128"/>
      <c r="I59" s="279"/>
      <c r="J59" s="112" t="s">
        <v>891</v>
      </c>
      <c r="K59" s="280"/>
      <c r="L59" s="151"/>
      <c r="M59" s="284"/>
      <c r="N59" s="112"/>
      <c r="O59" s="114"/>
      <c r="P59" s="112"/>
      <c r="Q59" s="115"/>
      <c r="R59" s="118"/>
    </row>
    <row r="60" spans="1:18" s="46" customFormat="1" ht="9" customHeight="1">
      <c r="A60" s="242"/>
      <c r="B60" s="271"/>
      <c r="C60" s="271"/>
      <c r="D60" s="271"/>
      <c r="E60" s="128" t="s">
        <v>788</v>
      </c>
      <c r="F60" s="128" t="s">
        <v>789</v>
      </c>
      <c r="G60" s="278"/>
      <c r="H60" s="128"/>
      <c r="I60" s="272"/>
      <c r="J60" s="112"/>
      <c r="K60" s="280"/>
      <c r="L60" s="257"/>
      <c r="M60" s="285"/>
      <c r="N60" s="112"/>
      <c r="O60" s="114"/>
      <c r="P60" s="112"/>
      <c r="Q60" s="115"/>
      <c r="R60" s="118"/>
    </row>
    <row r="61" spans="1:18" s="46" customFormat="1" ht="9" customHeight="1">
      <c r="A61" s="242"/>
      <c r="B61" s="121"/>
      <c r="C61" s="121"/>
      <c r="D61" s="131"/>
      <c r="E61" s="106"/>
      <c r="F61" s="106"/>
      <c r="G61" s="71"/>
      <c r="H61" s="106"/>
      <c r="I61" s="282"/>
      <c r="J61" s="112"/>
      <c r="K61" s="273"/>
      <c r="L61" s="274" t="str">
        <f>UPPER(IF(OR(K62="a",K62="as"),J57,IF(OR(K62="b",K62="bs"),J65,)))</f>
        <v>ΒΑΡΒΕΡΗΣ</v>
      </c>
      <c r="M61" s="280"/>
      <c r="N61" s="112"/>
      <c r="O61" s="114"/>
      <c r="P61" s="112"/>
      <c r="Q61" s="115"/>
      <c r="R61" s="118"/>
    </row>
    <row r="62" spans="1:18" s="46" customFormat="1" ht="9" customHeight="1">
      <c r="A62" s="242"/>
      <c r="B62" s="121"/>
      <c r="C62" s="121"/>
      <c r="D62" s="131"/>
      <c r="E62" s="106"/>
      <c r="F62" s="106"/>
      <c r="G62" s="71"/>
      <c r="H62" s="106"/>
      <c r="I62" s="282"/>
      <c r="J62" s="124" t="s">
        <v>13</v>
      </c>
      <c r="K62" s="133" t="s">
        <v>365</v>
      </c>
      <c r="L62" s="276" t="str">
        <f>UPPER(IF(OR(K62="a",K62="as"),J58,IF(OR(K62="b",K62="bs"),J66,)))</f>
        <v>ΜΟΥΡΙΚΗ</v>
      </c>
      <c r="M62" s="272"/>
      <c r="N62" s="112"/>
      <c r="O62" s="114"/>
      <c r="P62" s="112"/>
      <c r="Q62" s="115"/>
      <c r="R62" s="118"/>
    </row>
    <row r="63" spans="1:18" s="46" customFormat="1" ht="9" customHeight="1">
      <c r="A63" s="283">
        <v>15</v>
      </c>
      <c r="B63" s="107"/>
      <c r="C63" s="107"/>
      <c r="D63" s="108"/>
      <c r="E63" s="128" t="s">
        <v>226</v>
      </c>
      <c r="F63" s="128">
        <f>IF($D63="","",VLOOKUP($D63,#REF!,3))</f>
      </c>
      <c r="G63" s="278"/>
      <c r="H63" s="128"/>
      <c r="I63" s="270"/>
      <c r="J63" s="112"/>
      <c r="K63" s="280"/>
      <c r="L63" s="112" t="s">
        <v>879</v>
      </c>
      <c r="M63" s="114"/>
      <c r="N63" s="302" t="s">
        <v>24</v>
      </c>
      <c r="O63" s="303"/>
      <c r="P63" s="302" t="s">
        <v>194</v>
      </c>
      <c r="Q63" s="303"/>
      <c r="R63" s="118"/>
    </row>
    <row r="64" spans="1:18" s="46" customFormat="1" ht="9" customHeight="1">
      <c r="A64" s="242"/>
      <c r="B64" s="271"/>
      <c r="C64" s="271"/>
      <c r="D64" s="271"/>
      <c r="E64" s="128">
        <f>UPPER(IF($D63="","",VLOOKUP($D63,#REF!,7)))</f>
      </c>
      <c r="F64" s="128">
        <f>IF($D63="","",VLOOKUP($D63,#REF!,8))</f>
      </c>
      <c r="G64" s="278"/>
      <c r="H64" s="128"/>
      <c r="I64" s="272"/>
      <c r="J64" s="104">
        <f>IF(I64="a",E63,IF(I64="b",E65,""))</f>
      </c>
      <c r="K64" s="280"/>
      <c r="L64" s="112"/>
      <c r="M64" s="114"/>
      <c r="N64" s="327" t="str">
        <f>UPPER(IF(OR(O38="a",O38="as"),N21,IF(OR(O38="b",O38="bs"),N53,)))</f>
        <v>ΔΗΜΗΤΡΟΠΟΥΛΟΣ</v>
      </c>
      <c r="O64" s="305"/>
      <c r="P64" s="306"/>
      <c r="Q64" s="303"/>
      <c r="R64" s="118"/>
    </row>
    <row r="65" spans="1:18" s="46" customFormat="1" ht="9" customHeight="1">
      <c r="A65" s="242"/>
      <c r="B65" s="121"/>
      <c r="C65" s="121"/>
      <c r="D65" s="121"/>
      <c r="E65" s="145"/>
      <c r="F65" s="145"/>
      <c r="G65" s="290"/>
      <c r="H65" s="145"/>
      <c r="I65" s="273"/>
      <c r="J65" s="274" t="str">
        <f>UPPER(IF(OR(I66="a",I66="as"),E63,IF(OR(I66="b",I66="bs"),E67,)))</f>
        <v>ΒΑΡΒΕΡΗΣ</v>
      </c>
      <c r="K65" s="284"/>
      <c r="L65" s="112"/>
      <c r="M65" s="114"/>
      <c r="N65" s="307" t="str">
        <f>UPPER(IF(OR(O38="a",O38="as"),N22,IF(OR(O38="b",O38="bs"),N54,)))</f>
        <v>ΚΑΠΛΑΝΗ</v>
      </c>
      <c r="O65" s="308"/>
      <c r="P65" s="306"/>
      <c r="Q65" s="303"/>
      <c r="R65" s="118"/>
    </row>
    <row r="66" spans="1:18" s="46" customFormat="1" ht="9" customHeight="1">
      <c r="A66" s="242"/>
      <c r="B66" s="121"/>
      <c r="C66" s="121"/>
      <c r="D66" s="121"/>
      <c r="E66" s="112"/>
      <c r="F66" s="112"/>
      <c r="G66" s="71"/>
      <c r="H66" s="124"/>
      <c r="I66" s="133" t="s">
        <v>365</v>
      </c>
      <c r="J66" s="276" t="str">
        <f>UPPER(IF(OR(I66="a",I66="as"),E64,IF(OR(I66="b",I66="bs"),E68,)))</f>
        <v>ΜΟΥΡΙΚΗ</v>
      </c>
      <c r="K66" s="272"/>
      <c r="L66" s="112"/>
      <c r="M66" s="114"/>
      <c r="N66" s="303"/>
      <c r="O66" s="309"/>
      <c r="P66" s="304" t="str">
        <f>UPPER(IF(OR(O67="a",O67="as"),N64,IF(OR(O67="b",O67="bs"),N68,)))</f>
        <v>ΔΗΜΗΤΡΟΠΟΥΛΟΣ</v>
      </c>
      <c r="Q66" s="310"/>
      <c r="R66" s="118"/>
    </row>
    <row r="67" spans="1:18" s="46" customFormat="1" ht="9" customHeight="1">
      <c r="A67" s="289">
        <v>16</v>
      </c>
      <c r="B67" s="107"/>
      <c r="C67" s="107"/>
      <c r="D67" s="108"/>
      <c r="E67" s="360" t="s">
        <v>395</v>
      </c>
      <c r="F67" s="360" t="s">
        <v>244</v>
      </c>
      <c r="G67" s="364"/>
      <c r="H67" s="109"/>
      <c r="I67" s="279"/>
      <c r="J67" s="112"/>
      <c r="K67" s="114"/>
      <c r="L67" s="151"/>
      <c r="M67" s="275"/>
      <c r="N67" s="222" t="s">
        <v>13</v>
      </c>
      <c r="O67" s="311" t="s">
        <v>364</v>
      </c>
      <c r="P67" s="307" t="str">
        <f>UPPER(IF(OR(O67="a",O67="as"),N65,IF(OR(O67="b",O67="bs"),N69,)))</f>
        <v>ΚΑΠΛΑΝΗ</v>
      </c>
      <c r="Q67" s="312"/>
      <c r="R67" s="118"/>
    </row>
    <row r="68" spans="1:18" s="46" customFormat="1" ht="9" customHeight="1">
      <c r="A68" s="242"/>
      <c r="B68" s="271"/>
      <c r="C68" s="271"/>
      <c r="D68" s="271"/>
      <c r="E68" s="360" t="s">
        <v>775</v>
      </c>
      <c r="F68" s="360" t="s">
        <v>776</v>
      </c>
      <c r="G68" s="364"/>
      <c r="H68" s="109"/>
      <c r="I68" s="272"/>
      <c r="J68" s="112"/>
      <c r="K68" s="114"/>
      <c r="L68" s="257"/>
      <c r="M68" s="281"/>
      <c r="N68" s="327" t="str">
        <f>UPPER(IF(OR(O113="a",O113="as"),N96,IF(OR(O113="b",O113="bs"),N128,)))</f>
        <v>ΖΗΤΡΙΔΗΣ</v>
      </c>
      <c r="O68" s="313"/>
      <c r="P68" s="306" t="s">
        <v>866</v>
      </c>
      <c r="Q68" s="303"/>
      <c r="R68" s="118"/>
    </row>
    <row r="69" spans="1:18" s="46" customFormat="1" ht="9" customHeight="1">
      <c r="A69" s="291"/>
      <c r="B69" s="292"/>
      <c r="C69" s="292"/>
      <c r="D69" s="293"/>
      <c r="E69" s="149"/>
      <c r="F69" s="149"/>
      <c r="G69" s="101"/>
      <c r="H69" s="149"/>
      <c r="I69" s="294"/>
      <c r="J69" s="116"/>
      <c r="K69" s="117"/>
      <c r="L69" s="116"/>
      <c r="M69" s="117"/>
      <c r="N69" s="307" t="str">
        <f>UPPER(IF(OR(O113="a",O113="as"),N97,IF(OR(O113="b",O113="bs"),N129,)))</f>
        <v>ΤΣΕΚΟΥΡΑ</v>
      </c>
      <c r="O69" s="314"/>
      <c r="P69" s="306"/>
      <c r="Q69" s="303"/>
      <c r="R69" s="118"/>
    </row>
    <row r="70" spans="1:18" s="2" customFormat="1" ht="6" customHeight="1">
      <c r="A70" s="291"/>
      <c r="B70" s="292"/>
      <c r="C70" s="292"/>
      <c r="D70" s="293"/>
      <c r="E70" s="149"/>
      <c r="F70" s="149"/>
      <c r="G70" s="295"/>
      <c r="H70" s="149"/>
      <c r="I70" s="294"/>
      <c r="J70" s="116"/>
      <c r="K70" s="117"/>
      <c r="L70" s="156"/>
      <c r="M70" s="157"/>
      <c r="N70" s="315"/>
      <c r="O70" s="316"/>
      <c r="P70" s="315"/>
      <c r="Q70" s="316"/>
      <c r="R70" s="158"/>
    </row>
    <row r="71" spans="1:17" s="17" customFormat="1" ht="10.5" customHeight="1">
      <c r="A71" s="159" t="s">
        <v>26</v>
      </c>
      <c r="B71" s="160"/>
      <c r="C71" s="161"/>
      <c r="D71" s="162" t="s">
        <v>27</v>
      </c>
      <c r="E71" s="163" t="s">
        <v>195</v>
      </c>
      <c r="F71" s="162" t="s">
        <v>27</v>
      </c>
      <c r="G71" s="163" t="s">
        <v>195</v>
      </c>
      <c r="H71" s="317"/>
      <c r="I71" s="163" t="s">
        <v>27</v>
      </c>
      <c r="J71" s="163" t="s">
        <v>29</v>
      </c>
      <c r="K71" s="166"/>
      <c r="L71" s="163" t="s">
        <v>30</v>
      </c>
      <c r="M71" s="167"/>
      <c r="N71" s="168" t="s">
        <v>31</v>
      </c>
      <c r="O71" s="168"/>
      <c r="P71" s="169"/>
      <c r="Q71" s="170"/>
    </row>
    <row r="72" spans="1:17" s="17" customFormat="1" ht="9" customHeight="1">
      <c r="A72" s="172" t="s">
        <v>32</v>
      </c>
      <c r="B72" s="171"/>
      <c r="C72" s="173"/>
      <c r="D72" s="174">
        <v>1</v>
      </c>
      <c r="E72" s="65" t="s">
        <v>539</v>
      </c>
      <c r="F72" s="318">
        <v>5</v>
      </c>
      <c r="G72" s="65"/>
      <c r="H72" s="296"/>
      <c r="I72" s="297" t="s">
        <v>33</v>
      </c>
      <c r="J72" s="171"/>
      <c r="K72" s="177"/>
      <c r="L72" s="171"/>
      <c r="M72" s="178"/>
      <c r="N72" s="179" t="s">
        <v>196</v>
      </c>
      <c r="O72" s="180"/>
      <c r="P72" s="180"/>
      <c r="Q72" s="181"/>
    </row>
    <row r="73" spans="1:17" s="17" customFormat="1" ht="9" customHeight="1">
      <c r="A73" s="172" t="s">
        <v>35</v>
      </c>
      <c r="B73" s="171"/>
      <c r="C73" s="173"/>
      <c r="D73" s="174"/>
      <c r="E73" s="65" t="s">
        <v>773</v>
      </c>
      <c r="F73" s="318"/>
      <c r="G73" s="65"/>
      <c r="H73" s="296"/>
      <c r="I73" s="297"/>
      <c r="J73" s="171"/>
      <c r="K73" s="177"/>
      <c r="L73" s="171"/>
      <c r="M73" s="178"/>
      <c r="N73" s="184"/>
      <c r="O73" s="183"/>
      <c r="P73" s="184"/>
      <c r="Q73" s="185"/>
    </row>
    <row r="74" spans="1:17" s="17" customFormat="1" ht="9" customHeight="1">
      <c r="A74" s="186" t="s">
        <v>37</v>
      </c>
      <c r="B74" s="184"/>
      <c r="C74" s="187"/>
      <c r="D74" s="174">
        <v>2</v>
      </c>
      <c r="E74" s="65" t="s">
        <v>488</v>
      </c>
      <c r="F74" s="318">
        <v>6</v>
      </c>
      <c r="G74" s="65"/>
      <c r="H74" s="296"/>
      <c r="I74" s="297" t="s">
        <v>36</v>
      </c>
      <c r="J74" s="171"/>
      <c r="K74" s="177"/>
      <c r="L74" s="171"/>
      <c r="M74" s="178"/>
      <c r="N74" s="179" t="s">
        <v>39</v>
      </c>
      <c r="O74" s="180"/>
      <c r="P74" s="180"/>
      <c r="Q74" s="181"/>
    </row>
    <row r="75" spans="1:17" s="17" customFormat="1" ht="9" customHeight="1">
      <c r="A75" s="188"/>
      <c r="B75" s="93"/>
      <c r="C75" s="189"/>
      <c r="D75" s="174"/>
      <c r="E75" s="65" t="s">
        <v>651</v>
      </c>
      <c r="F75" s="318"/>
      <c r="G75" s="65"/>
      <c r="H75" s="296"/>
      <c r="I75" s="297"/>
      <c r="J75" s="171"/>
      <c r="K75" s="177"/>
      <c r="L75" s="171"/>
      <c r="M75" s="178"/>
      <c r="N75" s="171"/>
      <c r="O75" s="177"/>
      <c r="P75" s="171"/>
      <c r="Q75" s="178"/>
    </row>
    <row r="76" spans="1:17" s="17" customFormat="1" ht="9" customHeight="1">
      <c r="A76" s="190" t="s">
        <v>41</v>
      </c>
      <c r="B76" s="191"/>
      <c r="C76" s="192"/>
      <c r="D76" s="174">
        <v>3</v>
      </c>
      <c r="E76" s="65"/>
      <c r="F76" s="318">
        <v>7</v>
      </c>
      <c r="G76" s="65"/>
      <c r="H76" s="296"/>
      <c r="I76" s="297" t="s">
        <v>38</v>
      </c>
      <c r="J76" s="171"/>
      <c r="K76" s="177"/>
      <c r="L76" s="171"/>
      <c r="M76" s="178"/>
      <c r="N76" s="184"/>
      <c r="O76" s="183"/>
      <c r="P76" s="184"/>
      <c r="Q76" s="185"/>
    </row>
    <row r="77" spans="1:17" s="17" customFormat="1" ht="9" customHeight="1">
      <c r="A77" s="172" t="s">
        <v>32</v>
      </c>
      <c r="B77" s="171"/>
      <c r="C77" s="173"/>
      <c r="D77" s="174"/>
      <c r="E77" s="65"/>
      <c r="F77" s="318"/>
      <c r="G77" s="65"/>
      <c r="H77" s="296"/>
      <c r="I77" s="297"/>
      <c r="J77" s="171"/>
      <c r="K77" s="177"/>
      <c r="L77" s="171"/>
      <c r="M77" s="178"/>
      <c r="N77" s="179" t="s">
        <v>15</v>
      </c>
      <c r="O77" s="180"/>
      <c r="P77" s="180"/>
      <c r="Q77" s="181"/>
    </row>
    <row r="78" spans="1:17" s="17" customFormat="1" ht="9" customHeight="1">
      <c r="A78" s="172" t="s">
        <v>44</v>
      </c>
      <c r="B78" s="171"/>
      <c r="C78" s="193"/>
      <c r="D78" s="174">
        <v>4</v>
      </c>
      <c r="E78" s="65"/>
      <c r="F78" s="318">
        <v>8</v>
      </c>
      <c r="G78" s="65"/>
      <c r="H78" s="296"/>
      <c r="I78" s="297" t="s">
        <v>40</v>
      </c>
      <c r="J78" s="171"/>
      <c r="K78" s="177"/>
      <c r="L78" s="171"/>
      <c r="M78" s="178"/>
      <c r="N78" s="171"/>
      <c r="O78" s="177"/>
      <c r="P78" s="171"/>
      <c r="Q78" s="178"/>
    </row>
    <row r="79" spans="1:17" s="17" customFormat="1" ht="9" customHeight="1">
      <c r="A79" s="186" t="s">
        <v>46</v>
      </c>
      <c r="B79" s="184"/>
      <c r="C79" s="194"/>
      <c r="D79" s="195"/>
      <c r="E79" s="196"/>
      <c r="F79" s="319"/>
      <c r="G79" s="196"/>
      <c r="H79" s="299"/>
      <c r="I79" s="300"/>
      <c r="J79" s="184"/>
      <c r="K79" s="183"/>
      <c r="L79" s="184"/>
      <c r="M79" s="185"/>
      <c r="N79" s="184" t="str">
        <f>Q4</f>
        <v>ΤΑΜΠΟΣΗ ΤΕΡΕΖΑ</v>
      </c>
      <c r="O79" s="183"/>
      <c r="P79" s="184"/>
      <c r="Q79" s="320" t="e">
        <f>#REF!</f>
        <v>#REF!</v>
      </c>
    </row>
    <row r="80" spans="1:17" s="18" customFormat="1" ht="9.75">
      <c r="A80" s="264"/>
      <c r="B80" s="58" t="s">
        <v>17</v>
      </c>
      <c r="C80" s="58" t="str">
        <f>IF(OR(F78="Week 3",F78="Masters"),"CP","Rank")</f>
        <v>Rank</v>
      </c>
      <c r="D80" s="58" t="s">
        <v>19</v>
      </c>
      <c r="E80" s="59" t="s">
        <v>20</v>
      </c>
      <c r="F80" s="59" t="s">
        <v>12</v>
      </c>
      <c r="G80" s="59"/>
      <c r="H80" s="59" t="s">
        <v>21</v>
      </c>
      <c r="I80" s="59"/>
      <c r="J80" s="58" t="s">
        <v>22</v>
      </c>
      <c r="K80" s="265"/>
      <c r="L80" s="58" t="s">
        <v>49</v>
      </c>
      <c r="M80" s="265"/>
      <c r="N80" s="58" t="s">
        <v>23</v>
      </c>
      <c r="O80" s="265"/>
      <c r="P80" s="58" t="s">
        <v>197</v>
      </c>
      <c r="Q80" s="266"/>
    </row>
    <row r="81" spans="1:17" s="18" customFormat="1" ht="3.75" customHeight="1" thickBot="1">
      <c r="A81" s="267"/>
      <c r="B81" s="69"/>
      <c r="C81" s="69"/>
      <c r="D81" s="69"/>
      <c r="E81" s="21"/>
      <c r="F81" s="21"/>
      <c r="G81" s="71"/>
      <c r="H81" s="21"/>
      <c r="I81" s="76"/>
      <c r="J81" s="69"/>
      <c r="K81" s="76"/>
      <c r="L81" s="69"/>
      <c r="M81" s="76"/>
      <c r="N81" s="69"/>
      <c r="O81" s="76"/>
      <c r="P81" s="69"/>
      <c r="Q81" s="86"/>
    </row>
    <row r="82" spans="1:20" s="46" customFormat="1" ht="10.5" customHeight="1">
      <c r="A82" s="268">
        <v>17</v>
      </c>
      <c r="B82" s="107">
        <f>IF($D82="","",VLOOKUP($D82,#REF!,20))</f>
      </c>
      <c r="C82" s="107">
        <f>IF($D82="","",VLOOKUP($D82,#REF!,21))</f>
      </c>
      <c r="D82" s="108"/>
      <c r="E82" s="360" t="s">
        <v>327</v>
      </c>
      <c r="F82" s="360" t="s">
        <v>785</v>
      </c>
      <c r="G82" s="364"/>
      <c r="H82" s="109">
        <f>IF($D82="","",VLOOKUP($D82,#REF!,4))</f>
      </c>
      <c r="I82" s="270"/>
      <c r="J82" s="112"/>
      <c r="K82" s="114"/>
      <c r="L82" s="112"/>
      <c r="M82" s="114"/>
      <c r="N82" s="112"/>
      <c r="O82" s="114"/>
      <c r="P82" s="112"/>
      <c r="Q82" s="236" t="s">
        <v>193</v>
      </c>
      <c r="R82" s="118"/>
      <c r="T82" s="119" t="e">
        <f>#REF!</f>
        <v>#REF!</v>
      </c>
    </row>
    <row r="83" spans="1:20" s="46" customFormat="1" ht="9" customHeight="1">
      <c r="A83" s="242"/>
      <c r="B83" s="271"/>
      <c r="C83" s="271"/>
      <c r="D83" s="271"/>
      <c r="E83" s="360" t="s">
        <v>779</v>
      </c>
      <c r="F83" s="360" t="s">
        <v>780</v>
      </c>
      <c r="G83" s="364"/>
      <c r="H83" s="109">
        <f>IF($D82="","",VLOOKUP($D82,#REF!,9))</f>
      </c>
      <c r="I83" s="272"/>
      <c r="J83" s="104">
        <f>IF(I83="a",E82,IF(I83="b",E84,""))</f>
      </c>
      <c r="K83" s="114"/>
      <c r="L83" s="112"/>
      <c r="M83" s="114"/>
      <c r="N83" s="112"/>
      <c r="O83" s="114"/>
      <c r="P83" s="112"/>
      <c r="Q83" s="115"/>
      <c r="R83" s="118"/>
      <c r="T83" s="127" t="e">
        <f>#REF!</f>
        <v>#REF!</v>
      </c>
    </row>
    <row r="84" spans="1:20" s="46" customFormat="1" ht="9" customHeight="1">
      <c r="A84" s="242"/>
      <c r="B84" s="121"/>
      <c r="C84" s="121"/>
      <c r="D84" s="121"/>
      <c r="E84" s="106"/>
      <c r="F84" s="106"/>
      <c r="G84" s="71"/>
      <c r="H84" s="106"/>
      <c r="I84" s="273"/>
      <c r="J84" s="274" t="str">
        <f>UPPER(IF(OR(I85="a",I85="as"),E82,IF(OR(I85="b",I85="bs"),E86,)))</f>
        <v>ΤΑΚΟΡΩΝΗΣ</v>
      </c>
      <c r="K84" s="275"/>
      <c r="L84" s="112"/>
      <c r="M84" s="114"/>
      <c r="N84" s="112"/>
      <c r="O84" s="114"/>
      <c r="P84" s="112"/>
      <c r="Q84" s="115"/>
      <c r="R84" s="118"/>
      <c r="T84" s="127" t="e">
        <f>#REF!</f>
        <v>#REF!</v>
      </c>
    </row>
    <row r="85" spans="1:20" s="46" customFormat="1" ht="9" customHeight="1">
      <c r="A85" s="242"/>
      <c r="B85" s="121"/>
      <c r="C85" s="121"/>
      <c r="D85" s="121"/>
      <c r="E85" s="106"/>
      <c r="F85" s="106"/>
      <c r="G85" s="71"/>
      <c r="H85" s="124" t="s">
        <v>13</v>
      </c>
      <c r="I85" s="133" t="s">
        <v>365</v>
      </c>
      <c r="J85" s="276" t="str">
        <f>UPPER(IF(OR(I85="a",I85="as"),E83,IF(OR(I85="b",I85="bs"),E87,)))</f>
        <v>ΕΥΘΥΜΙΑΔΟΥ</v>
      </c>
      <c r="K85" s="277"/>
      <c r="L85" s="112"/>
      <c r="M85" s="114"/>
      <c r="N85" s="112"/>
      <c r="O85" s="114"/>
      <c r="P85" s="112"/>
      <c r="Q85" s="115"/>
      <c r="R85" s="118"/>
      <c r="T85" s="127" t="e">
        <f>#REF!</f>
        <v>#REF!</v>
      </c>
    </row>
    <row r="86" spans="1:20" s="46" customFormat="1" ht="9" customHeight="1">
      <c r="A86" s="242">
        <v>18</v>
      </c>
      <c r="B86" s="107">
        <f>IF($D86="","",VLOOKUP($D86,#REF!,20))</f>
      </c>
      <c r="C86" s="107" t="s">
        <v>818</v>
      </c>
      <c r="D86" s="108"/>
      <c r="E86" s="128" t="s">
        <v>892</v>
      </c>
      <c r="F86" s="128" t="s">
        <v>248</v>
      </c>
      <c r="G86" s="278"/>
      <c r="H86" s="128">
        <f>IF($D86="","",VLOOKUP($D86,#REF!,4))</f>
      </c>
      <c r="I86" s="279"/>
      <c r="J86" s="112" t="s">
        <v>835</v>
      </c>
      <c r="K86" s="280"/>
      <c r="L86" s="151"/>
      <c r="M86" s="275"/>
      <c r="N86" s="112"/>
      <c r="O86" s="114"/>
      <c r="P86" s="112"/>
      <c r="Q86" s="115"/>
      <c r="R86" s="118"/>
      <c r="T86" s="127" t="e">
        <f>#REF!</f>
        <v>#REF!</v>
      </c>
    </row>
    <row r="87" spans="1:20" s="46" customFormat="1" ht="9" customHeight="1">
      <c r="A87" s="242"/>
      <c r="B87" s="271"/>
      <c r="C87" s="271"/>
      <c r="D87" s="271"/>
      <c r="E87" s="128" t="s">
        <v>893</v>
      </c>
      <c r="F87" s="128" t="s">
        <v>706</v>
      </c>
      <c r="G87" s="278"/>
      <c r="H87" s="128">
        <f>IF($D86="","",VLOOKUP($D86,#REF!,9))</f>
      </c>
      <c r="I87" s="272"/>
      <c r="J87" s="112"/>
      <c r="K87" s="280"/>
      <c r="L87" s="257"/>
      <c r="M87" s="281"/>
      <c r="N87" s="112"/>
      <c r="O87" s="114"/>
      <c r="P87" s="112"/>
      <c r="Q87" s="115"/>
      <c r="R87" s="118"/>
      <c r="T87" s="127" t="e">
        <f>#REF!</f>
        <v>#REF!</v>
      </c>
    </row>
    <row r="88" spans="1:20" s="46" customFormat="1" ht="9" customHeight="1">
      <c r="A88" s="242"/>
      <c r="B88" s="121"/>
      <c r="C88" s="121"/>
      <c r="D88" s="131"/>
      <c r="E88" s="106"/>
      <c r="F88" s="106"/>
      <c r="G88" s="71"/>
      <c r="H88" s="106"/>
      <c r="I88" s="282"/>
      <c r="J88" s="112"/>
      <c r="K88" s="273"/>
      <c r="L88" s="274" t="str">
        <f>UPPER(IF(OR(K89="a",K89="as"),J84,IF(OR(K89="b",K89="bs"),J92,)))</f>
        <v>ΧΑΜΑΜΗΣ</v>
      </c>
      <c r="M88" s="114"/>
      <c r="N88" s="112"/>
      <c r="O88" s="114"/>
      <c r="P88" s="112"/>
      <c r="Q88" s="115"/>
      <c r="R88" s="118"/>
      <c r="T88" s="127" t="e">
        <f>#REF!</f>
        <v>#REF!</v>
      </c>
    </row>
    <row r="89" spans="1:20" s="46" customFormat="1" ht="9" customHeight="1">
      <c r="A89" s="242"/>
      <c r="B89" s="121"/>
      <c r="C89" s="121"/>
      <c r="D89" s="131"/>
      <c r="E89" s="106"/>
      <c r="F89" s="106"/>
      <c r="G89" s="71"/>
      <c r="H89" s="106"/>
      <c r="I89" s="282"/>
      <c r="J89" s="124" t="s">
        <v>13</v>
      </c>
      <c r="K89" s="133" t="s">
        <v>824</v>
      </c>
      <c r="L89" s="276" t="str">
        <f>UPPER(IF(OR(K89="a",K89="as"),J85,IF(OR(K89="b",K89="bs"),J93,)))</f>
        <v>ΦΟΥΛΟΠ</v>
      </c>
      <c r="M89" s="277"/>
      <c r="N89" s="112"/>
      <c r="O89" s="114"/>
      <c r="P89" s="112"/>
      <c r="Q89" s="115"/>
      <c r="R89" s="118"/>
      <c r="T89" s="127" t="e">
        <f>#REF!</f>
        <v>#REF!</v>
      </c>
    </row>
    <row r="90" spans="1:20" s="46" customFormat="1" ht="9" customHeight="1">
      <c r="A90" s="283">
        <v>19</v>
      </c>
      <c r="B90" s="107">
        <f>IF($D90="","",VLOOKUP($D90,#REF!,20))</f>
      </c>
      <c r="C90" s="107">
        <f>IF($D90="","",VLOOKUP($D90,#REF!,21))</f>
      </c>
      <c r="D90" s="108"/>
      <c r="E90" s="128" t="s">
        <v>226</v>
      </c>
      <c r="F90" s="128">
        <f>IF($D90="","",VLOOKUP($D90,#REF!,3))</f>
      </c>
      <c r="G90" s="278"/>
      <c r="H90" s="128">
        <f>IF($D90="","",VLOOKUP($D90,#REF!,4))</f>
      </c>
      <c r="I90" s="270"/>
      <c r="J90" s="112"/>
      <c r="K90" s="280"/>
      <c r="L90" s="112" t="s">
        <v>891</v>
      </c>
      <c r="M90" s="280"/>
      <c r="N90" s="151"/>
      <c r="O90" s="114"/>
      <c r="P90" s="112"/>
      <c r="Q90" s="115"/>
      <c r="R90" s="118"/>
      <c r="T90" s="127" t="e">
        <f>#REF!</f>
        <v>#REF!</v>
      </c>
    </row>
    <row r="91" spans="1:20" s="46" customFormat="1" ht="9" customHeight="1" thickBot="1">
      <c r="A91" s="242"/>
      <c r="B91" s="271"/>
      <c r="C91" s="271"/>
      <c r="D91" s="271"/>
      <c r="E91" s="128">
        <f>UPPER(IF($D90="","",VLOOKUP($D90,#REF!,7)))</f>
      </c>
      <c r="F91" s="128">
        <f>IF($D90="","",VLOOKUP($D90,#REF!,8))</f>
      </c>
      <c r="G91" s="278"/>
      <c r="H91" s="128">
        <f>IF($D90="","",VLOOKUP($D90,#REF!,9))</f>
      </c>
      <c r="I91" s="272"/>
      <c r="J91" s="104">
        <f>IF(I91="a",E90,IF(I91="b",E92,""))</f>
      </c>
      <c r="K91" s="280"/>
      <c r="L91" s="112"/>
      <c r="M91" s="280"/>
      <c r="N91" s="112"/>
      <c r="O91" s="114"/>
      <c r="P91" s="112"/>
      <c r="Q91" s="115"/>
      <c r="R91" s="118"/>
      <c r="T91" s="142" t="e">
        <f>#REF!</f>
        <v>#REF!</v>
      </c>
    </row>
    <row r="92" spans="1:18" s="46" customFormat="1" ht="9" customHeight="1">
      <c r="A92" s="242"/>
      <c r="B92" s="121"/>
      <c r="C92" s="121"/>
      <c r="D92" s="131"/>
      <c r="E92" s="106"/>
      <c r="F92" s="106"/>
      <c r="G92" s="71"/>
      <c r="H92" s="106"/>
      <c r="I92" s="273"/>
      <c r="J92" s="274" t="str">
        <f>UPPER(IF(OR(I93="a",I93="as"),E90,IF(OR(I93="b",I93="bs"),E94,)))</f>
        <v>ΧΑΜΑΜΗΣ</v>
      </c>
      <c r="K92" s="284"/>
      <c r="L92" s="112"/>
      <c r="M92" s="280"/>
      <c r="N92" s="112"/>
      <c r="O92" s="114"/>
      <c r="P92" s="112"/>
      <c r="Q92" s="115"/>
      <c r="R92" s="118"/>
    </row>
    <row r="93" spans="1:18" s="46" customFormat="1" ht="9" customHeight="1">
      <c r="A93" s="242"/>
      <c r="B93" s="121"/>
      <c r="C93" s="121"/>
      <c r="D93" s="131"/>
      <c r="E93" s="106"/>
      <c r="F93" s="106"/>
      <c r="G93" s="71"/>
      <c r="H93" s="124" t="s">
        <v>13</v>
      </c>
      <c r="I93" s="133" t="s">
        <v>365</v>
      </c>
      <c r="J93" s="276" t="str">
        <f>UPPER(IF(OR(I93="a",I93="as"),E91,IF(OR(I93="b",I93="bs"),E95,)))</f>
        <v>ΦΟΥΛΟΠ</v>
      </c>
      <c r="K93" s="272"/>
      <c r="L93" s="112"/>
      <c r="M93" s="280"/>
      <c r="N93" s="112"/>
      <c r="O93" s="114"/>
      <c r="P93" s="112"/>
      <c r="Q93" s="115"/>
      <c r="R93" s="118"/>
    </row>
    <row r="94" spans="1:18" s="46" customFormat="1" ht="9" customHeight="1">
      <c r="A94" s="242">
        <v>20</v>
      </c>
      <c r="B94" s="107">
        <f>IF($D94="","",VLOOKUP($D94,#REF!,20))</f>
      </c>
      <c r="C94" s="107">
        <f>IF($D94="","",VLOOKUP($D94,#REF!,21))</f>
      </c>
      <c r="D94" s="108"/>
      <c r="E94" s="128" t="s">
        <v>783</v>
      </c>
      <c r="F94" s="128" t="s">
        <v>248</v>
      </c>
      <c r="G94" s="278"/>
      <c r="H94" s="128">
        <f>IF($D94="","",VLOOKUP($D94,#REF!,4))</f>
      </c>
      <c r="I94" s="279"/>
      <c r="J94" s="112"/>
      <c r="K94" s="114"/>
      <c r="L94" s="151"/>
      <c r="M94" s="284"/>
      <c r="N94" s="112"/>
      <c r="O94" s="114"/>
      <c r="P94" s="112"/>
      <c r="Q94" s="115"/>
      <c r="R94" s="118"/>
    </row>
    <row r="95" spans="1:18" s="46" customFormat="1" ht="9" customHeight="1">
      <c r="A95" s="242"/>
      <c r="B95" s="271"/>
      <c r="C95" s="271"/>
      <c r="D95" s="271"/>
      <c r="E95" s="128" t="s">
        <v>655</v>
      </c>
      <c r="F95" s="128" t="s">
        <v>656</v>
      </c>
      <c r="G95" s="278"/>
      <c r="H95" s="128">
        <f>IF($D94="","",VLOOKUP($D94,#REF!,9))</f>
      </c>
      <c r="I95" s="272"/>
      <c r="J95" s="112"/>
      <c r="K95" s="114"/>
      <c r="L95" s="257"/>
      <c r="M95" s="285"/>
      <c r="N95" s="112"/>
      <c r="O95" s="114"/>
      <c r="P95" s="112"/>
      <c r="Q95" s="115"/>
      <c r="R95" s="118"/>
    </row>
    <row r="96" spans="1:18" s="46" customFormat="1" ht="9" customHeight="1">
      <c r="A96" s="242"/>
      <c r="B96" s="121"/>
      <c r="C96" s="121"/>
      <c r="D96" s="121"/>
      <c r="E96" s="106"/>
      <c r="F96" s="106"/>
      <c r="G96" s="71"/>
      <c r="H96" s="106"/>
      <c r="I96" s="282"/>
      <c r="J96" s="112"/>
      <c r="K96" s="114"/>
      <c r="L96" s="112"/>
      <c r="M96" s="273"/>
      <c r="N96" s="274" t="str">
        <f>UPPER(IF(OR(M97="a",M97="as"),L88,IF(OR(M97="b",M97="bs"),L104,)))</f>
        <v>ΖΗΤΡΙΔΗΣ</v>
      </c>
      <c r="O96" s="114"/>
      <c r="P96" s="112"/>
      <c r="Q96" s="115"/>
      <c r="R96" s="118"/>
    </row>
    <row r="97" spans="1:18" s="46" customFormat="1" ht="9" customHeight="1">
      <c r="A97" s="242"/>
      <c r="B97" s="121"/>
      <c r="C97" s="121"/>
      <c r="D97" s="121"/>
      <c r="E97" s="106"/>
      <c r="F97" s="106"/>
      <c r="G97" s="71"/>
      <c r="H97" s="106"/>
      <c r="I97" s="282"/>
      <c r="J97" s="112"/>
      <c r="K97" s="114"/>
      <c r="L97" s="124" t="s">
        <v>13</v>
      </c>
      <c r="M97" s="133" t="s">
        <v>824</v>
      </c>
      <c r="N97" s="276" t="str">
        <f>UPPER(IF(OR(M97="a",M97="as"),L89,IF(OR(M97="b",M97="bs"),L105,)))</f>
        <v>ΤΣΕΚΟΥΡΑ</v>
      </c>
      <c r="O97" s="277"/>
      <c r="P97" s="112"/>
      <c r="Q97" s="115"/>
      <c r="R97" s="118"/>
    </row>
    <row r="98" spans="1:18" s="46" customFormat="1" ht="9" customHeight="1">
      <c r="A98" s="242">
        <v>21</v>
      </c>
      <c r="B98" s="107">
        <f>IF($D98="","",VLOOKUP($D98,#REF!,20))</f>
      </c>
      <c r="C98" s="107">
        <f>IF($D98="","",VLOOKUP($D98,#REF!,21))</f>
      </c>
      <c r="D98" s="108"/>
      <c r="E98" s="360" t="s">
        <v>790</v>
      </c>
      <c r="F98" s="360" t="s">
        <v>248</v>
      </c>
      <c r="G98" s="269"/>
      <c r="H98" s="109">
        <f>IF($D98="","",VLOOKUP($D98,#REF!,4))</f>
      </c>
      <c r="I98" s="270"/>
      <c r="J98" s="112"/>
      <c r="K98" s="114"/>
      <c r="L98" s="112"/>
      <c r="M98" s="280"/>
      <c r="N98" s="112" t="s">
        <v>944</v>
      </c>
      <c r="O98" s="280"/>
      <c r="P98" s="112"/>
      <c r="Q98" s="115"/>
      <c r="R98" s="118"/>
    </row>
    <row r="99" spans="1:18" s="46" customFormat="1" ht="9" customHeight="1">
      <c r="A99" s="242"/>
      <c r="B99" s="271"/>
      <c r="C99" s="271"/>
      <c r="D99" s="271"/>
      <c r="E99" s="360" t="s">
        <v>791</v>
      </c>
      <c r="F99" s="360" t="s">
        <v>684</v>
      </c>
      <c r="G99" s="269"/>
      <c r="H99" s="109">
        <f>IF($D98="","",VLOOKUP($D98,#REF!,9))</f>
      </c>
      <c r="I99" s="272"/>
      <c r="J99" s="104">
        <f>IF(I99="a",E98,IF(I99="b",E100,""))</f>
      </c>
      <c r="K99" s="114"/>
      <c r="L99" s="112"/>
      <c r="M99" s="280"/>
      <c r="N99" s="112"/>
      <c r="O99" s="280"/>
      <c r="P99" s="112"/>
      <c r="Q99" s="115"/>
      <c r="R99" s="118"/>
    </row>
    <row r="100" spans="1:18" s="46" customFormat="1" ht="9" customHeight="1">
      <c r="A100" s="242"/>
      <c r="B100" s="121"/>
      <c r="C100" s="121"/>
      <c r="D100" s="121"/>
      <c r="E100" s="106"/>
      <c r="F100" s="106"/>
      <c r="G100" s="71"/>
      <c r="H100" s="106"/>
      <c r="I100" s="273"/>
      <c r="J100" s="274" t="str">
        <f>UPPER(IF(OR(I101="a",I101="as"),E98,IF(OR(I101="b",I101="bs"),E102,)))</f>
        <v>ΣΦΕΤΣΑΣ</v>
      </c>
      <c r="K100" s="275"/>
      <c r="L100" s="112"/>
      <c r="M100" s="280"/>
      <c r="N100" s="112"/>
      <c r="O100" s="280"/>
      <c r="P100" s="112"/>
      <c r="Q100" s="115"/>
      <c r="R100" s="118"/>
    </row>
    <row r="101" spans="1:18" s="46" customFormat="1" ht="9" customHeight="1">
      <c r="A101" s="242"/>
      <c r="B101" s="121"/>
      <c r="C101" s="121"/>
      <c r="D101" s="121"/>
      <c r="E101" s="106"/>
      <c r="F101" s="106"/>
      <c r="G101" s="71"/>
      <c r="H101" s="124" t="s">
        <v>13</v>
      </c>
      <c r="I101" s="133" t="s">
        <v>824</v>
      </c>
      <c r="J101" s="276" t="str">
        <f>UPPER(IF(OR(I101="a",I101="as"),E99,IF(OR(I101="b",I101="bs"),E103,)))</f>
        <v>ΓΛΥΝΟΥ</v>
      </c>
      <c r="K101" s="277"/>
      <c r="L101" s="112"/>
      <c r="M101" s="280"/>
      <c r="N101" s="112"/>
      <c r="O101" s="280"/>
      <c r="P101" s="112"/>
      <c r="Q101" s="115"/>
      <c r="R101" s="118"/>
    </row>
    <row r="102" spans="1:18" s="46" customFormat="1" ht="9" customHeight="1">
      <c r="A102" s="242">
        <v>22</v>
      </c>
      <c r="B102" s="107">
        <f>IF($D102="","",VLOOKUP($D102,#REF!,20))</f>
      </c>
      <c r="C102" s="107">
        <f>IF($D102="","",VLOOKUP($D102,#REF!,21))</f>
      </c>
      <c r="D102" s="108"/>
      <c r="E102" s="128" t="s">
        <v>475</v>
      </c>
      <c r="F102" s="128" t="s">
        <v>268</v>
      </c>
      <c r="G102" s="278"/>
      <c r="H102" s="128">
        <f>IF($D102="","",VLOOKUP($D102,#REF!,4))</f>
      </c>
      <c r="I102" s="279"/>
      <c r="J102" s="112" t="s">
        <v>819</v>
      </c>
      <c r="K102" s="280"/>
      <c r="L102" s="151"/>
      <c r="M102" s="284"/>
      <c r="N102" s="112"/>
      <c r="O102" s="280"/>
      <c r="P102" s="112"/>
      <c r="Q102" s="115"/>
      <c r="R102" s="118"/>
    </row>
    <row r="103" spans="1:18" s="46" customFormat="1" ht="9" customHeight="1">
      <c r="A103" s="242"/>
      <c r="B103" s="271"/>
      <c r="C103" s="271"/>
      <c r="D103" s="271"/>
      <c r="E103" s="128" t="s">
        <v>688</v>
      </c>
      <c r="F103" s="128" t="s">
        <v>689</v>
      </c>
      <c r="G103" s="278"/>
      <c r="H103" s="128">
        <f>IF($D102="","",VLOOKUP($D102,#REF!,9))</f>
      </c>
      <c r="I103" s="272"/>
      <c r="J103" s="112"/>
      <c r="K103" s="280"/>
      <c r="L103" s="257"/>
      <c r="M103" s="285"/>
      <c r="N103" s="112"/>
      <c r="O103" s="280"/>
      <c r="P103" s="112"/>
      <c r="Q103" s="115"/>
      <c r="R103" s="118"/>
    </row>
    <row r="104" spans="1:18" s="46" customFormat="1" ht="9" customHeight="1">
      <c r="A104" s="242"/>
      <c r="B104" s="121"/>
      <c r="C104" s="121"/>
      <c r="D104" s="131"/>
      <c r="E104" s="106"/>
      <c r="F104" s="106"/>
      <c r="G104" s="71"/>
      <c r="H104" s="106"/>
      <c r="I104" s="282"/>
      <c r="J104" s="112"/>
      <c r="K104" s="273"/>
      <c r="L104" s="274" t="str">
        <f>UPPER(IF(OR(K105="a",K105="as"),J100,IF(OR(K105="b",K105="bs"),J108,)))</f>
        <v>ΖΗΤΡΙΔΗΣ</v>
      </c>
      <c r="M104" s="280"/>
      <c r="N104" s="112"/>
      <c r="O104" s="280"/>
      <c r="P104" s="112"/>
      <c r="Q104" s="115"/>
      <c r="R104" s="118"/>
    </row>
    <row r="105" spans="1:18" s="46" customFormat="1" ht="9" customHeight="1">
      <c r="A105" s="242"/>
      <c r="B105" s="121"/>
      <c r="C105" s="121"/>
      <c r="D105" s="131"/>
      <c r="E105" s="106"/>
      <c r="F105" s="106"/>
      <c r="G105" s="71"/>
      <c r="H105" s="106"/>
      <c r="I105" s="282"/>
      <c r="J105" s="124" t="s">
        <v>13</v>
      </c>
      <c r="K105" s="133" t="s">
        <v>365</v>
      </c>
      <c r="L105" s="276" t="str">
        <f>UPPER(IF(OR(K105="a",K105="as"),J101,IF(OR(K105="b",K105="bs"),J109,)))</f>
        <v>ΤΣΕΚΟΥΡΑ</v>
      </c>
      <c r="M105" s="272"/>
      <c r="N105" s="112"/>
      <c r="O105" s="280"/>
      <c r="P105" s="112"/>
      <c r="Q105" s="115"/>
      <c r="R105" s="118"/>
    </row>
    <row r="106" spans="1:18" s="46" customFormat="1" ht="9" customHeight="1">
      <c r="A106" s="283">
        <v>23</v>
      </c>
      <c r="B106" s="107">
        <f>IF($D106="","",VLOOKUP($D106,#REF!,20))</f>
      </c>
      <c r="C106" s="107">
        <f>IF($D106="","",VLOOKUP($D106,#REF!,21))</f>
      </c>
      <c r="D106" s="108"/>
      <c r="E106" s="128" t="s">
        <v>226</v>
      </c>
      <c r="F106" s="128">
        <f>IF($D106="","",VLOOKUP($D106,#REF!,3))</f>
      </c>
      <c r="G106" s="278"/>
      <c r="H106" s="128">
        <f>IF($D106="","",VLOOKUP($D106,#REF!,4))</f>
      </c>
      <c r="I106" s="270"/>
      <c r="J106" s="112"/>
      <c r="K106" s="280"/>
      <c r="L106" s="112" t="s">
        <v>833</v>
      </c>
      <c r="M106" s="114"/>
      <c r="N106" s="151"/>
      <c r="O106" s="280"/>
      <c r="P106" s="112"/>
      <c r="Q106" s="115"/>
      <c r="R106" s="118"/>
    </row>
    <row r="107" spans="1:18" s="46" customFormat="1" ht="9" customHeight="1">
      <c r="A107" s="242"/>
      <c r="B107" s="271"/>
      <c r="C107" s="271"/>
      <c r="D107" s="271"/>
      <c r="E107" s="128">
        <f>UPPER(IF($D106="","",VLOOKUP($D106,#REF!,7)))</f>
      </c>
      <c r="F107" s="128">
        <f>IF($D106="","",VLOOKUP($D106,#REF!,8))</f>
      </c>
      <c r="G107" s="278"/>
      <c r="H107" s="128">
        <f>IF($D106="","",VLOOKUP($D106,#REF!,9))</f>
      </c>
      <c r="I107" s="272"/>
      <c r="J107" s="104">
        <f>IF(I107="a",E106,IF(I107="b",E108,""))</f>
      </c>
      <c r="K107" s="280"/>
      <c r="L107" s="112"/>
      <c r="M107" s="114"/>
      <c r="N107" s="112"/>
      <c r="O107" s="280"/>
      <c r="P107" s="112"/>
      <c r="Q107" s="115"/>
      <c r="R107" s="118"/>
    </row>
    <row r="108" spans="1:18" s="46" customFormat="1" ht="9" customHeight="1">
      <c r="A108" s="242"/>
      <c r="B108" s="121"/>
      <c r="C108" s="121"/>
      <c r="D108" s="131"/>
      <c r="E108" s="106"/>
      <c r="F108" s="106"/>
      <c r="G108" s="71"/>
      <c r="H108" s="106"/>
      <c r="I108" s="273"/>
      <c r="J108" s="274" t="str">
        <f>UPPER(IF(OR(I109="a",I109="as"),E106,IF(OR(I109="b",I109="bs"),E110,)))</f>
        <v>ΖΗΤΡΙΔΗΣ</v>
      </c>
      <c r="K108" s="284"/>
      <c r="L108" s="112"/>
      <c r="M108" s="114"/>
      <c r="N108" s="112"/>
      <c r="O108" s="280"/>
      <c r="P108" s="112"/>
      <c r="Q108" s="115"/>
      <c r="R108" s="118"/>
    </row>
    <row r="109" spans="1:18" s="46" customFormat="1" ht="9" customHeight="1">
      <c r="A109" s="242"/>
      <c r="B109" s="121"/>
      <c r="C109" s="121"/>
      <c r="D109" s="131"/>
      <c r="E109" s="106"/>
      <c r="F109" s="106"/>
      <c r="G109" s="71"/>
      <c r="H109" s="124" t="s">
        <v>13</v>
      </c>
      <c r="I109" s="133" t="s">
        <v>365</v>
      </c>
      <c r="J109" s="276" t="str">
        <f>UPPER(IF(OR(I109="a",I109="as"),E107,IF(OR(I109="b",I109="bs"),E111,)))</f>
        <v>ΤΣΕΚΟΥΡΑ</v>
      </c>
      <c r="K109" s="272"/>
      <c r="L109" s="112"/>
      <c r="M109" s="114"/>
      <c r="N109" s="112"/>
      <c r="O109" s="280"/>
      <c r="P109" s="112"/>
      <c r="Q109" s="115"/>
      <c r="R109" s="118"/>
    </row>
    <row r="110" spans="1:18" s="46" customFormat="1" ht="9" customHeight="1">
      <c r="A110" s="268">
        <v>24</v>
      </c>
      <c r="B110" s="107">
        <f>IF($D110="","",VLOOKUP($D110,#REF!,20))</f>
      </c>
      <c r="C110" s="107">
        <f>IF($D110="","",VLOOKUP($D110,#REF!,21))</f>
      </c>
      <c r="D110" s="108"/>
      <c r="E110" s="360" t="s">
        <v>371</v>
      </c>
      <c r="F110" s="360" t="s">
        <v>372</v>
      </c>
      <c r="G110" s="364"/>
      <c r="H110" s="109">
        <f>IF($D110="","",VLOOKUP($D110,#REF!,4))</f>
      </c>
      <c r="I110" s="279"/>
      <c r="J110" s="112"/>
      <c r="K110" s="114"/>
      <c r="L110" s="151"/>
      <c r="M110" s="275"/>
      <c r="N110" s="112"/>
      <c r="O110" s="280"/>
      <c r="P110" s="112"/>
      <c r="Q110" s="115"/>
      <c r="R110" s="118"/>
    </row>
    <row r="111" spans="1:18" s="46" customFormat="1" ht="9" customHeight="1">
      <c r="A111" s="242"/>
      <c r="B111" s="271"/>
      <c r="C111" s="271"/>
      <c r="D111" s="271"/>
      <c r="E111" s="360" t="s">
        <v>649</v>
      </c>
      <c r="F111" s="360" t="s">
        <v>650</v>
      </c>
      <c r="G111" s="364"/>
      <c r="H111" s="109">
        <f>IF($D110="","",VLOOKUP($D110,#REF!,9))</f>
      </c>
      <c r="I111" s="272"/>
      <c r="J111" s="112"/>
      <c r="K111" s="114"/>
      <c r="L111" s="257"/>
      <c r="M111" s="281"/>
      <c r="N111" s="112"/>
      <c r="O111" s="280"/>
      <c r="P111" s="112"/>
      <c r="Q111" s="115"/>
      <c r="R111" s="118"/>
    </row>
    <row r="112" spans="1:18" s="46" customFormat="1" ht="9" customHeight="1">
      <c r="A112" s="242"/>
      <c r="B112" s="121"/>
      <c r="C112" s="121"/>
      <c r="D112" s="131"/>
      <c r="E112" s="366"/>
      <c r="F112" s="366"/>
      <c r="G112" s="367"/>
      <c r="H112" s="106"/>
      <c r="I112" s="282"/>
      <c r="J112" s="112"/>
      <c r="K112" s="114"/>
      <c r="L112" s="112"/>
      <c r="M112" s="114"/>
      <c r="N112" s="114"/>
      <c r="O112" s="273"/>
      <c r="P112" s="274" t="str">
        <f>UPPER(IF(OR(O113="a",O113="as"),N96,IF(OR(O113="b",O113="bs"),N128,)))</f>
        <v>ΖΗΤΡΙΔΗΣ</v>
      </c>
      <c r="Q112" s="286"/>
      <c r="R112" s="118"/>
    </row>
    <row r="113" spans="1:18" s="46" customFormat="1" ht="9" customHeight="1">
      <c r="A113" s="242"/>
      <c r="B113" s="121"/>
      <c r="C113" s="121"/>
      <c r="D113" s="131"/>
      <c r="E113" s="366"/>
      <c r="F113" s="366"/>
      <c r="G113" s="367"/>
      <c r="H113" s="106"/>
      <c r="I113" s="282"/>
      <c r="J113" s="112"/>
      <c r="K113" s="114"/>
      <c r="L113" s="112"/>
      <c r="M113" s="114"/>
      <c r="N113" s="124" t="s">
        <v>13</v>
      </c>
      <c r="O113" s="133" t="s">
        <v>363</v>
      </c>
      <c r="P113" s="276" t="str">
        <f>UPPER(IF(OR(O113="a",O113="as"),N97,IF(OR(O113="b",O113="bs"),N129,)))</f>
        <v>ΤΣΕΚΟΥΡΑ</v>
      </c>
      <c r="Q113" s="287"/>
      <c r="R113" s="118"/>
    </row>
    <row r="114" spans="1:18" s="46" customFormat="1" ht="9" customHeight="1">
      <c r="A114" s="268">
        <v>25</v>
      </c>
      <c r="B114" s="107">
        <f>IF($D114="","",VLOOKUP($D114,#REF!,20))</f>
      </c>
      <c r="C114" s="107">
        <f>IF($D114="","",VLOOKUP($D114,#REF!,21))</f>
      </c>
      <c r="D114" s="108"/>
      <c r="E114" s="360" t="s">
        <v>429</v>
      </c>
      <c r="F114" s="360" t="s">
        <v>430</v>
      </c>
      <c r="G114" s="364"/>
      <c r="H114" s="109">
        <f>IF($D114="","",VLOOKUP($D114,#REF!,4))</f>
      </c>
      <c r="I114" s="270"/>
      <c r="J114" s="112"/>
      <c r="K114" s="114"/>
      <c r="L114" s="112"/>
      <c r="M114" s="114"/>
      <c r="N114" s="112"/>
      <c r="O114" s="280"/>
      <c r="P114" s="151" t="s">
        <v>933</v>
      </c>
      <c r="Q114" s="115"/>
      <c r="R114" s="118"/>
    </row>
    <row r="115" spans="1:18" s="46" customFormat="1" ht="9" customHeight="1">
      <c r="A115" s="242"/>
      <c r="B115" s="271"/>
      <c r="C115" s="271"/>
      <c r="D115" s="271"/>
      <c r="E115" s="360" t="s">
        <v>695</v>
      </c>
      <c r="F115" s="360" t="s">
        <v>696</v>
      </c>
      <c r="G115" s="364"/>
      <c r="H115" s="109">
        <f>IF($D114="","",VLOOKUP($D114,#REF!,9))</f>
      </c>
      <c r="I115" s="272"/>
      <c r="J115" s="104">
        <f>IF(I115="a",E114,IF(I115="b",E116,""))</f>
      </c>
      <c r="K115" s="114"/>
      <c r="L115" s="112"/>
      <c r="M115" s="114"/>
      <c r="N115" s="112"/>
      <c r="O115" s="280"/>
      <c r="P115" s="257"/>
      <c r="Q115" s="288"/>
      <c r="R115" s="118"/>
    </row>
    <row r="116" spans="1:18" s="46" customFormat="1" ht="9" customHeight="1">
      <c r="A116" s="242"/>
      <c r="B116" s="121"/>
      <c r="C116" s="121"/>
      <c r="D116" s="131"/>
      <c r="E116" s="106"/>
      <c r="F116" s="106"/>
      <c r="G116" s="71"/>
      <c r="H116" s="106"/>
      <c r="I116" s="273"/>
      <c r="J116" s="274" t="str">
        <f>UPPER(IF(OR(I117="a",I117="as"),E114,IF(OR(I117="b",I117="bs"),E118,)))</f>
        <v>ΛΑΜΠΡΟΠΟΥΛΟΣ</v>
      </c>
      <c r="K116" s="275"/>
      <c r="L116" s="112"/>
      <c r="M116" s="114"/>
      <c r="N116" s="112"/>
      <c r="O116" s="280"/>
      <c r="P116" s="112"/>
      <c r="Q116" s="115"/>
      <c r="R116" s="118"/>
    </row>
    <row r="117" spans="1:18" s="46" customFormat="1" ht="9" customHeight="1">
      <c r="A117" s="242"/>
      <c r="B117" s="121"/>
      <c r="C117" s="121"/>
      <c r="D117" s="131"/>
      <c r="E117" s="106"/>
      <c r="F117" s="106"/>
      <c r="G117" s="71"/>
      <c r="H117" s="124" t="s">
        <v>13</v>
      </c>
      <c r="I117" s="133" t="s">
        <v>363</v>
      </c>
      <c r="J117" s="276" t="str">
        <f>UPPER(IF(OR(I117="a",I117="as"),E115,IF(OR(I117="b",I117="bs"),E119,)))</f>
        <v>ΠΑΝΑΓΙΩΤΙΔΟΥ</v>
      </c>
      <c r="K117" s="277"/>
      <c r="L117" s="112"/>
      <c r="M117" s="114"/>
      <c r="N117" s="112"/>
      <c r="O117" s="280"/>
      <c r="P117" s="112"/>
      <c r="Q117" s="115"/>
      <c r="R117" s="118"/>
    </row>
    <row r="118" spans="1:18" s="46" customFormat="1" ht="9" customHeight="1">
      <c r="A118" s="242">
        <v>26</v>
      </c>
      <c r="B118" s="107">
        <f>IF($D118="","",VLOOKUP($D118,#REF!,20))</f>
      </c>
      <c r="C118" s="107">
        <f>IF($D118="","",VLOOKUP($D118,#REF!,21))</f>
      </c>
      <c r="D118" s="108"/>
      <c r="E118" s="128" t="s">
        <v>226</v>
      </c>
      <c r="F118" s="128">
        <f>IF($D118="","",VLOOKUP($D118,#REF!,3))</f>
      </c>
      <c r="G118" s="278"/>
      <c r="H118" s="128">
        <f>IF($D118="","",VLOOKUP($D118,#REF!,4))</f>
      </c>
      <c r="I118" s="279"/>
      <c r="J118" s="112"/>
      <c r="K118" s="280"/>
      <c r="L118" s="151"/>
      <c r="M118" s="275"/>
      <c r="N118" s="112"/>
      <c r="O118" s="280"/>
      <c r="P118" s="112"/>
      <c r="Q118" s="115"/>
      <c r="R118" s="118"/>
    </row>
    <row r="119" spans="1:18" s="46" customFormat="1" ht="9" customHeight="1">
      <c r="A119" s="242"/>
      <c r="B119" s="271"/>
      <c r="C119" s="271"/>
      <c r="D119" s="271"/>
      <c r="E119" s="128">
        <f>UPPER(IF($D118="","",VLOOKUP($D118,#REF!,7)))</f>
      </c>
      <c r="F119" s="128">
        <f>IF($D118="","",VLOOKUP($D118,#REF!,8))</f>
      </c>
      <c r="G119" s="278"/>
      <c r="H119" s="128">
        <f>IF($D118="","",VLOOKUP($D118,#REF!,9))</f>
      </c>
      <c r="I119" s="272"/>
      <c r="J119" s="112"/>
      <c r="K119" s="280"/>
      <c r="L119" s="257"/>
      <c r="M119" s="281"/>
      <c r="N119" s="112"/>
      <c r="O119" s="280"/>
      <c r="P119" s="112"/>
      <c r="Q119" s="115"/>
      <c r="R119" s="118"/>
    </row>
    <row r="120" spans="1:18" s="46" customFormat="1" ht="9" customHeight="1">
      <c r="A120" s="242"/>
      <c r="B120" s="121"/>
      <c r="C120" s="121"/>
      <c r="D120" s="131"/>
      <c r="E120" s="106"/>
      <c r="F120" s="106"/>
      <c r="G120" s="71"/>
      <c r="H120" s="106"/>
      <c r="I120" s="282"/>
      <c r="J120" s="112"/>
      <c r="K120" s="273"/>
      <c r="L120" s="274" t="str">
        <f>UPPER(IF(OR(K121="a",K121="as"),J116,IF(OR(K121="b",K121="bs"),J124,)))</f>
        <v>ΛΑΜΠΡΟΠΟΥΛΟΣ</v>
      </c>
      <c r="M120" s="114"/>
      <c r="N120" s="112"/>
      <c r="O120" s="280"/>
      <c r="P120" s="112"/>
      <c r="Q120" s="115"/>
      <c r="R120" s="118"/>
    </row>
    <row r="121" spans="1:18" s="46" customFormat="1" ht="9" customHeight="1">
      <c r="A121" s="242"/>
      <c r="B121" s="121"/>
      <c r="C121" s="121"/>
      <c r="D121" s="131"/>
      <c r="E121" s="106"/>
      <c r="F121" s="106"/>
      <c r="G121" s="71"/>
      <c r="H121" s="106"/>
      <c r="I121" s="282"/>
      <c r="J121" s="124" t="s">
        <v>13</v>
      </c>
      <c r="K121" s="133" t="s">
        <v>820</v>
      </c>
      <c r="L121" s="276" t="str">
        <f>UPPER(IF(OR(K121="a",K121="as"),J117,IF(OR(K121="b",K121="bs"),J125,)))</f>
        <v>ΠΑΝΑΓΙΩΤΙΔΟΥ</v>
      </c>
      <c r="M121" s="277"/>
      <c r="N121" s="112"/>
      <c r="O121" s="280"/>
      <c r="P121" s="112"/>
      <c r="Q121" s="115"/>
      <c r="R121" s="118"/>
    </row>
    <row r="122" spans="1:18" s="46" customFormat="1" ht="9" customHeight="1">
      <c r="A122" s="283">
        <v>27</v>
      </c>
      <c r="B122" s="107">
        <f>IF($D122="","",VLOOKUP($D122,#REF!,20))</f>
      </c>
      <c r="C122" s="107">
        <f>IF($D122="","",VLOOKUP($D122,#REF!,21))</f>
      </c>
      <c r="D122" s="108"/>
      <c r="E122" s="128" t="s">
        <v>226</v>
      </c>
      <c r="F122" s="128">
        <f>IF($D122="","",VLOOKUP($D122,#REF!,3))</f>
      </c>
      <c r="G122" s="278"/>
      <c r="H122" s="128">
        <f>IF($D122="","",VLOOKUP($D122,#REF!,4))</f>
      </c>
      <c r="I122" s="270"/>
      <c r="J122" s="112"/>
      <c r="K122" s="280"/>
      <c r="L122" s="112" t="s">
        <v>827</v>
      </c>
      <c r="M122" s="280"/>
      <c r="N122" s="151"/>
      <c r="O122" s="280"/>
      <c r="P122" s="112"/>
      <c r="Q122" s="115"/>
      <c r="R122" s="118"/>
    </row>
    <row r="123" spans="1:18" s="46" customFormat="1" ht="9" customHeight="1">
      <c r="A123" s="242"/>
      <c r="B123" s="271"/>
      <c r="C123" s="271"/>
      <c r="D123" s="271"/>
      <c r="E123" s="128">
        <f>UPPER(IF($D122="","",VLOOKUP($D122,#REF!,7)))</f>
      </c>
      <c r="F123" s="128">
        <f>IF($D122="","",VLOOKUP($D122,#REF!,8))</f>
      </c>
      <c r="G123" s="278"/>
      <c r="H123" s="128">
        <f>IF($D122="","",VLOOKUP($D122,#REF!,9))</f>
      </c>
      <c r="I123" s="272"/>
      <c r="J123" s="104">
        <f>IF(I123="a",E122,IF(I123="b",E124,""))</f>
      </c>
      <c r="K123" s="280"/>
      <c r="L123" s="112"/>
      <c r="M123" s="280"/>
      <c r="N123" s="112"/>
      <c r="O123" s="280"/>
      <c r="P123" s="112"/>
      <c r="Q123" s="115"/>
      <c r="R123" s="118"/>
    </row>
    <row r="124" spans="1:18" s="46" customFormat="1" ht="9" customHeight="1">
      <c r="A124" s="242"/>
      <c r="B124" s="121"/>
      <c r="C124" s="121"/>
      <c r="D124" s="121"/>
      <c r="E124" s="106"/>
      <c r="F124" s="106"/>
      <c r="G124" s="71"/>
      <c r="H124" s="106"/>
      <c r="I124" s="273"/>
      <c r="J124" s="274" t="s">
        <v>504</v>
      </c>
      <c r="K124" s="284"/>
      <c r="L124" s="112"/>
      <c r="M124" s="280"/>
      <c r="N124" s="112"/>
      <c r="O124" s="280"/>
      <c r="P124" s="112"/>
      <c r="Q124" s="115"/>
      <c r="R124" s="118"/>
    </row>
    <row r="125" spans="1:18" s="46" customFormat="1" ht="9" customHeight="1">
      <c r="A125" s="242"/>
      <c r="B125" s="121"/>
      <c r="C125" s="121"/>
      <c r="D125" s="121"/>
      <c r="E125" s="368"/>
      <c r="F125" s="368"/>
      <c r="G125" s="369"/>
      <c r="H125" s="124" t="s">
        <v>13</v>
      </c>
      <c r="I125" s="133" t="s">
        <v>365</v>
      </c>
      <c r="J125" s="276" t="str">
        <f>UPPER(IF(OR(I125="a",I125="as"),E123,IF(OR(I125="b",I125="bs"),E127,)))</f>
        <v>JULIE</v>
      </c>
      <c r="K125" s="272"/>
      <c r="L125" s="112"/>
      <c r="M125" s="280"/>
      <c r="N125" s="112"/>
      <c r="O125" s="280"/>
      <c r="P125" s="112"/>
      <c r="Q125" s="115"/>
      <c r="R125" s="118"/>
    </row>
    <row r="126" spans="1:18" s="46" customFormat="1" ht="9" customHeight="1">
      <c r="A126" s="242">
        <v>28</v>
      </c>
      <c r="B126" s="107">
        <f>IF($D126="","",VLOOKUP($D126,#REF!,20))</f>
      </c>
      <c r="C126" s="107">
        <f>IF($D126="","",VLOOKUP($D126,#REF!,21))</f>
      </c>
      <c r="D126" s="108"/>
      <c r="E126" s="107" t="s">
        <v>504</v>
      </c>
      <c r="F126" s="360" t="s">
        <v>794</v>
      </c>
      <c r="G126" s="364"/>
      <c r="H126" s="109">
        <f>IF($D126="","",VLOOKUP($D126,#REF!,4))</f>
      </c>
      <c r="I126" s="279"/>
      <c r="J126" s="112"/>
      <c r="K126" s="114"/>
      <c r="L126" s="151"/>
      <c r="M126" s="284"/>
      <c r="N126" s="112"/>
      <c r="O126" s="280"/>
      <c r="P126" s="112"/>
      <c r="Q126" s="115"/>
      <c r="R126" s="118"/>
    </row>
    <row r="127" spans="1:18" s="46" customFormat="1" ht="9" customHeight="1">
      <c r="A127" s="242"/>
      <c r="B127" s="271"/>
      <c r="C127" s="271"/>
      <c r="D127" s="271"/>
      <c r="E127" s="360" t="s">
        <v>701</v>
      </c>
      <c r="F127" s="360" t="s">
        <v>702</v>
      </c>
      <c r="G127" s="364"/>
      <c r="H127" s="109">
        <f>IF($D126="","",VLOOKUP($D126,#REF!,9))</f>
      </c>
      <c r="I127" s="272"/>
      <c r="J127" s="112"/>
      <c r="K127" s="114"/>
      <c r="L127" s="257"/>
      <c r="M127" s="285"/>
      <c r="N127" s="112"/>
      <c r="O127" s="280"/>
      <c r="P127" s="112"/>
      <c r="Q127" s="115"/>
      <c r="R127" s="118"/>
    </row>
    <row r="128" spans="1:18" s="46" customFormat="1" ht="9" customHeight="1">
      <c r="A128" s="242"/>
      <c r="B128" s="121"/>
      <c r="C128" s="121"/>
      <c r="D128" s="121"/>
      <c r="E128" s="106"/>
      <c r="F128" s="106"/>
      <c r="G128" s="71"/>
      <c r="H128" s="106"/>
      <c r="I128" s="282"/>
      <c r="J128" s="112"/>
      <c r="K128" s="114"/>
      <c r="L128" s="112"/>
      <c r="M128" s="273"/>
      <c r="N128" s="274" t="str">
        <f>UPPER(IF(OR(M129="a",M129="as"),L120,IF(OR(M129="b",M129="bs"),L136,)))</f>
        <v>ΛΑΜΠΡΟΠΟΥΛΟΣ</v>
      </c>
      <c r="O128" s="280"/>
      <c r="P128" s="112"/>
      <c r="Q128" s="115"/>
      <c r="R128" s="118"/>
    </row>
    <row r="129" spans="1:18" s="46" customFormat="1" ht="9" customHeight="1">
      <c r="A129" s="242"/>
      <c r="B129" s="121"/>
      <c r="C129" s="121"/>
      <c r="D129" s="121"/>
      <c r="E129" s="106"/>
      <c r="F129" s="106"/>
      <c r="G129" s="71"/>
      <c r="H129" s="106"/>
      <c r="I129" s="282"/>
      <c r="J129" s="112"/>
      <c r="K129" s="114"/>
      <c r="L129" s="124" t="s">
        <v>13</v>
      </c>
      <c r="M129" s="133" t="s">
        <v>363</v>
      </c>
      <c r="N129" s="276" t="str">
        <f>UPPER(IF(OR(M129="a",M129="as"),L121,IF(OR(M129="b",M129="bs"),L137,)))</f>
        <v>ΠΑΝΑΓΙΩΤΙΔΟΥ</v>
      </c>
      <c r="O129" s="272"/>
      <c r="P129" s="112"/>
      <c r="Q129" s="115"/>
      <c r="R129" s="118"/>
    </row>
    <row r="130" spans="1:18" s="46" customFormat="1" ht="9" customHeight="1">
      <c r="A130" s="283">
        <v>29</v>
      </c>
      <c r="B130" s="107">
        <f>IF($D130="","",VLOOKUP($D130,#REF!,20))</f>
      </c>
      <c r="C130" s="107">
        <f>IF($D130="","",VLOOKUP($D130,#REF!,21))</f>
      </c>
      <c r="D130" s="108"/>
      <c r="E130" s="128" t="s">
        <v>327</v>
      </c>
      <c r="F130" s="128" t="s">
        <v>328</v>
      </c>
      <c r="G130" s="278"/>
      <c r="H130" s="128">
        <f>IF($D130="","",VLOOKUP($D130,#REF!,4))</f>
      </c>
      <c r="I130" s="270"/>
      <c r="J130" s="112"/>
      <c r="K130" s="114"/>
      <c r="L130" s="112"/>
      <c r="M130" s="280"/>
      <c r="N130" s="112" t="s">
        <v>856</v>
      </c>
      <c r="O130" s="114"/>
      <c r="P130" s="112"/>
      <c r="Q130" s="115"/>
      <c r="R130" s="118"/>
    </row>
    <row r="131" spans="1:18" s="46" customFormat="1" ht="9" customHeight="1">
      <c r="A131" s="242"/>
      <c r="B131" s="271"/>
      <c r="C131" s="271"/>
      <c r="D131" s="271"/>
      <c r="E131" s="128" t="s">
        <v>779</v>
      </c>
      <c r="F131" s="128" t="s">
        <v>782</v>
      </c>
      <c r="G131" s="278"/>
      <c r="H131" s="128">
        <f>IF($D130="","",VLOOKUP($D130,#REF!,9))</f>
      </c>
      <c r="I131" s="272"/>
      <c r="J131" s="104">
        <f>IF(I131="a",E130,IF(I131="b",E132,""))</f>
      </c>
      <c r="K131" s="114"/>
      <c r="L131" s="112"/>
      <c r="M131" s="280"/>
      <c r="N131" s="112"/>
      <c r="O131" s="114"/>
      <c r="P131" s="112"/>
      <c r="Q131" s="115"/>
      <c r="R131" s="118"/>
    </row>
    <row r="132" spans="1:18" s="46" customFormat="1" ht="9" customHeight="1">
      <c r="A132" s="242"/>
      <c r="B132" s="121"/>
      <c r="C132" s="121"/>
      <c r="D132" s="131"/>
      <c r="E132" s="106"/>
      <c r="F132" s="106"/>
      <c r="G132" s="71"/>
      <c r="H132" s="106"/>
      <c r="I132" s="273"/>
      <c r="J132" s="274" t="str">
        <f>UPPER(IF(OR(I133="a",I133="as"),E130,IF(OR(I133="b",I133="bs"),E134,)))</f>
        <v>ΤΖΕΒΕΛΕΚΟΣ</v>
      </c>
      <c r="K132" s="275"/>
      <c r="L132" s="112"/>
      <c r="M132" s="280"/>
      <c r="N132" s="112"/>
      <c r="O132" s="114"/>
      <c r="P132" s="112"/>
      <c r="Q132" s="115"/>
      <c r="R132" s="118"/>
    </row>
    <row r="133" spans="1:18" s="46" customFormat="1" ht="9" customHeight="1">
      <c r="A133" s="242"/>
      <c r="B133" s="121"/>
      <c r="C133" s="121"/>
      <c r="D133" s="131"/>
      <c r="E133" s="106"/>
      <c r="F133" s="106"/>
      <c r="G133" s="71"/>
      <c r="H133" s="124" t="s">
        <v>13</v>
      </c>
      <c r="I133" s="133" t="s">
        <v>365</v>
      </c>
      <c r="J133" s="276" t="str">
        <f>UPPER(IF(OR(I133="a",I133="as"),E131,IF(OR(I133="b",I133="bs"),E135,)))</f>
        <v>ΤΖΕΒΕΛΕΚΟΥ</v>
      </c>
      <c r="K133" s="277"/>
      <c r="L133" s="112"/>
      <c r="M133" s="280"/>
      <c r="N133" s="112"/>
      <c r="O133" s="114"/>
      <c r="P133" s="112"/>
      <c r="Q133" s="115"/>
      <c r="R133" s="118"/>
    </row>
    <row r="134" spans="1:18" s="46" customFormat="1" ht="9" customHeight="1">
      <c r="A134" s="242">
        <v>30</v>
      </c>
      <c r="B134" s="107">
        <f>IF($D134="","",VLOOKUP($D134,#REF!,20))</f>
      </c>
      <c r="C134" s="107">
        <f>IF($D134="","",VLOOKUP($D134,#REF!,21))</f>
      </c>
      <c r="D134" s="108"/>
      <c r="E134" s="128" t="s">
        <v>792</v>
      </c>
      <c r="F134" s="128" t="s">
        <v>309</v>
      </c>
      <c r="G134" s="278"/>
      <c r="H134" s="128">
        <f>IF($D134="","",VLOOKUP($D134,#REF!,4))</f>
      </c>
      <c r="I134" s="279"/>
      <c r="J134" s="112" t="s">
        <v>819</v>
      </c>
      <c r="K134" s="280"/>
      <c r="L134" s="151"/>
      <c r="M134" s="284"/>
      <c r="N134" s="112"/>
      <c r="O134" s="114"/>
      <c r="P134" s="112"/>
      <c r="Q134" s="115"/>
      <c r="R134" s="118"/>
    </row>
    <row r="135" spans="1:18" s="46" customFormat="1" ht="9" customHeight="1">
      <c r="A135" s="242"/>
      <c r="B135" s="271"/>
      <c r="C135" s="271"/>
      <c r="D135" s="271"/>
      <c r="E135" s="128" t="s">
        <v>793</v>
      </c>
      <c r="F135" s="128" t="s">
        <v>691</v>
      </c>
      <c r="G135" s="278"/>
      <c r="H135" s="128">
        <f>IF($D134="","",VLOOKUP($D134,#REF!,9))</f>
      </c>
      <c r="I135" s="272"/>
      <c r="J135" s="112"/>
      <c r="K135" s="280"/>
      <c r="L135" s="257"/>
      <c r="M135" s="285"/>
      <c r="N135" s="112"/>
      <c r="O135" s="114"/>
      <c r="P135" s="112"/>
      <c r="Q135" s="115"/>
      <c r="R135" s="118"/>
    </row>
    <row r="136" spans="1:18" s="46" customFormat="1" ht="9" customHeight="1">
      <c r="A136" s="242"/>
      <c r="B136" s="121"/>
      <c r="C136" s="121"/>
      <c r="D136" s="131"/>
      <c r="E136" s="106"/>
      <c r="F136" s="106"/>
      <c r="G136" s="71"/>
      <c r="H136" s="106"/>
      <c r="I136" s="282"/>
      <c r="J136" s="112"/>
      <c r="K136" s="273"/>
      <c r="L136" s="274" t="str">
        <f>UPPER(IF(OR(K137="a",K137="as"),J132,IF(OR(K137="b",K137="bs"),J140,)))</f>
        <v>ΒΟΥΤΣΑΣ</v>
      </c>
      <c r="M136" s="280"/>
      <c r="N136" s="112"/>
      <c r="O136" s="114"/>
      <c r="P136" s="112"/>
      <c r="Q136" s="115"/>
      <c r="R136" s="118"/>
    </row>
    <row r="137" spans="1:18" s="46" customFormat="1" ht="9" customHeight="1">
      <c r="A137" s="242"/>
      <c r="B137" s="121"/>
      <c r="C137" s="121"/>
      <c r="D137" s="131"/>
      <c r="E137" s="106"/>
      <c r="F137" s="106"/>
      <c r="G137" s="71"/>
      <c r="H137" s="106"/>
      <c r="I137" s="282"/>
      <c r="J137" s="124" t="s">
        <v>13</v>
      </c>
      <c r="K137" s="133" t="s">
        <v>366</v>
      </c>
      <c r="L137" s="276" t="str">
        <f>UPPER(IF(OR(K137="a",K137="as"),J133,IF(OR(K137="b",K137="bs"),J141,)))</f>
        <v>ΧΡΙΣΤΟΠΟΥΛΟΥ</v>
      </c>
      <c r="M137" s="272"/>
      <c r="N137" s="112"/>
      <c r="O137" s="114"/>
      <c r="P137" s="112"/>
      <c r="Q137" s="115"/>
      <c r="R137" s="118"/>
    </row>
    <row r="138" spans="1:18" s="46" customFormat="1" ht="9" customHeight="1">
      <c r="A138" s="283">
        <v>31</v>
      </c>
      <c r="B138" s="107">
        <f>IF($D138="","",VLOOKUP($D138,#REF!,20))</f>
      </c>
      <c r="C138" s="107">
        <f>IF($D138="","",VLOOKUP($D138,#REF!,21))</f>
      </c>
      <c r="D138" s="108"/>
      <c r="E138" s="128" t="s">
        <v>226</v>
      </c>
      <c r="F138" s="128">
        <f>IF($D138="","",VLOOKUP($D138,#REF!,3))</f>
      </c>
      <c r="G138" s="278"/>
      <c r="H138" s="128">
        <f>IF($D138="","",VLOOKUP($D138,#REF!,4))</f>
      </c>
      <c r="I138" s="270"/>
      <c r="J138" s="112"/>
      <c r="K138" s="280"/>
      <c r="L138" s="112" t="s">
        <v>835</v>
      </c>
      <c r="M138" s="114"/>
      <c r="N138" s="302" t="str">
        <f>N63</f>
        <v>Final</v>
      </c>
      <c r="O138" s="303"/>
      <c r="P138" s="302" t="str">
        <f>P63</f>
        <v>Winners</v>
      </c>
      <c r="Q138" s="303"/>
      <c r="R138" s="118"/>
    </row>
    <row r="139" spans="1:18" s="46" customFormat="1" ht="9" customHeight="1">
      <c r="A139" s="242"/>
      <c r="B139" s="271"/>
      <c r="C139" s="271"/>
      <c r="D139" s="271"/>
      <c r="E139" s="128">
        <f>UPPER(IF($D138="","",VLOOKUP($D138,#REF!,7)))</f>
      </c>
      <c r="F139" s="128">
        <f>IF($D138="","",VLOOKUP($D138,#REF!,8))</f>
      </c>
      <c r="G139" s="278"/>
      <c r="H139" s="128">
        <f>IF($D138="","",VLOOKUP($D138,#REF!,9))</f>
      </c>
      <c r="I139" s="272"/>
      <c r="J139" s="104">
        <f>IF(I139="a",E138,IF(I139="b",E140,""))</f>
      </c>
      <c r="K139" s="280"/>
      <c r="L139" s="112"/>
      <c r="M139" s="114"/>
      <c r="N139" s="327" t="str">
        <f>N64</f>
        <v>ΔΗΜΗΤΡΟΠΟΥΛΟΣ</v>
      </c>
      <c r="O139" s="303"/>
      <c r="P139" s="306"/>
      <c r="Q139" s="303"/>
      <c r="R139" s="118"/>
    </row>
    <row r="140" spans="1:18" s="46" customFormat="1" ht="9" customHeight="1">
      <c r="A140" s="242"/>
      <c r="B140" s="121"/>
      <c r="C140" s="121"/>
      <c r="D140" s="121"/>
      <c r="E140" s="145"/>
      <c r="F140" s="145"/>
      <c r="G140" s="290"/>
      <c r="H140" s="145"/>
      <c r="I140" s="273"/>
      <c r="J140" s="274" t="str">
        <f>UPPER(IF(OR(I141="a",I141="as"),E138,IF(OR(I141="b",I141="bs"),E142,)))</f>
        <v>ΒΟΥΤΣΑΣ</v>
      </c>
      <c r="K140" s="284"/>
      <c r="L140" s="112"/>
      <c r="M140" s="114"/>
      <c r="N140" s="307" t="str">
        <f>N65</f>
        <v>ΚΑΠΛΑΝΗ</v>
      </c>
      <c r="O140" s="321"/>
      <c r="P140" s="306"/>
      <c r="Q140" s="303"/>
      <c r="R140" s="118"/>
    </row>
    <row r="141" spans="1:18" s="46" customFormat="1" ht="9" customHeight="1">
      <c r="A141" s="242"/>
      <c r="B141" s="121"/>
      <c r="C141" s="121"/>
      <c r="D141" s="121"/>
      <c r="E141" s="112"/>
      <c r="F141" s="112"/>
      <c r="G141" s="71"/>
      <c r="H141" s="124" t="s">
        <v>13</v>
      </c>
      <c r="I141" s="133" t="s">
        <v>366</v>
      </c>
      <c r="J141" s="276" t="str">
        <f>UPPER(IF(OR(I141="a",I141="as"),E139,IF(OR(I141="b",I141="bs"),E143,)))</f>
        <v>ΧΡΙΣΤΟΠΟΥΛΟΥ</v>
      </c>
      <c r="K141" s="272"/>
      <c r="L141" s="112"/>
      <c r="M141" s="114"/>
      <c r="N141" s="306"/>
      <c r="O141" s="322"/>
      <c r="P141" s="304" t="str">
        <f>P66</f>
        <v>ΔΗΜΗΤΡΟΠΟΥΛΟΣ</v>
      </c>
      <c r="Q141" s="303"/>
      <c r="R141" s="118"/>
    </row>
    <row r="142" spans="1:18" s="46" customFormat="1" ht="9" customHeight="1">
      <c r="A142" s="289">
        <v>32</v>
      </c>
      <c r="B142" s="107">
        <f>IF($D142="","",VLOOKUP($D142,#REF!,20))</f>
      </c>
      <c r="C142" s="107">
        <f>IF($D142="","",VLOOKUP($D142,#REF!,21))</f>
      </c>
      <c r="D142" s="108"/>
      <c r="E142" s="109" t="s">
        <v>488</v>
      </c>
      <c r="F142" s="109" t="s">
        <v>300</v>
      </c>
      <c r="G142" s="269"/>
      <c r="H142" s="109">
        <f>IF($D142="","",VLOOKUP($D142,#REF!,4))</f>
      </c>
      <c r="I142" s="279"/>
      <c r="J142" s="112"/>
      <c r="K142" s="114"/>
      <c r="L142" s="151"/>
      <c r="M142" s="275"/>
      <c r="N142" s="306"/>
      <c r="O142" s="322"/>
      <c r="P142" s="307" t="str">
        <f>P67</f>
        <v>ΚΑΠΛΑΝΗ</v>
      </c>
      <c r="Q142" s="321"/>
      <c r="R142" s="118"/>
    </row>
    <row r="143" spans="1:18" s="46" customFormat="1" ht="9" customHeight="1">
      <c r="A143" s="242"/>
      <c r="B143" s="271"/>
      <c r="C143" s="271"/>
      <c r="D143" s="271"/>
      <c r="E143" s="109" t="s">
        <v>651</v>
      </c>
      <c r="F143" s="109" t="s">
        <v>683</v>
      </c>
      <c r="G143" s="269"/>
      <c r="H143" s="109">
        <f>IF($D142="","",VLOOKUP($D142,#REF!,9))</f>
      </c>
      <c r="I143" s="272"/>
      <c r="J143" s="112"/>
      <c r="K143" s="114"/>
      <c r="L143" s="257"/>
      <c r="M143" s="281"/>
      <c r="N143" s="327" t="str">
        <f>N68</f>
        <v>ΖΗΤΡΙΔΗΣ</v>
      </c>
      <c r="O143" s="322"/>
      <c r="P143" s="306" t="str">
        <f>P68</f>
        <v>63 62</v>
      </c>
      <c r="Q143" s="303"/>
      <c r="R143" s="118"/>
    </row>
    <row r="144" spans="1:18" s="46" customFormat="1" ht="9" customHeight="1">
      <c r="A144" s="291"/>
      <c r="B144" s="292"/>
      <c r="C144" s="292"/>
      <c r="D144" s="293"/>
      <c r="E144" s="149"/>
      <c r="F144" s="149"/>
      <c r="G144" s="101"/>
      <c r="H144" s="149"/>
      <c r="I144" s="294"/>
      <c r="J144" s="116"/>
      <c r="K144" s="117"/>
      <c r="L144" s="116"/>
      <c r="M144" s="117"/>
      <c r="N144" s="307" t="str">
        <f>N69</f>
        <v>ΤΣΕΚΟΥΡΑ</v>
      </c>
      <c r="O144" s="323"/>
      <c r="P144" s="324"/>
      <c r="Q144" s="325"/>
      <c r="R144" s="118"/>
    </row>
    <row r="145" spans="1:18" s="2" customFormat="1" ht="6" customHeight="1">
      <c r="A145" s="291"/>
      <c r="B145" s="292"/>
      <c r="C145" s="292"/>
      <c r="D145" s="293"/>
      <c r="E145" s="149"/>
      <c r="F145" s="149"/>
      <c r="G145" s="295"/>
      <c r="H145" s="149"/>
      <c r="I145" s="294"/>
      <c r="J145" s="116"/>
      <c r="K145" s="117"/>
      <c r="L145" s="156"/>
      <c r="M145" s="157"/>
      <c r="N145" s="315"/>
      <c r="O145" s="316"/>
      <c r="P145" s="315"/>
      <c r="Q145" s="316"/>
      <c r="R145" s="158"/>
    </row>
    <row r="146" spans="1:17" s="17" customFormat="1" ht="10.5" customHeight="1">
      <c r="A146" s="159" t="s">
        <v>26</v>
      </c>
      <c r="B146" s="160"/>
      <c r="C146" s="161"/>
      <c r="D146" s="162" t="s">
        <v>27</v>
      </c>
      <c r="E146" s="163" t="s">
        <v>195</v>
      </c>
      <c r="F146" s="163"/>
      <c r="G146" s="163"/>
      <c r="H146" s="255"/>
      <c r="I146" s="163" t="s">
        <v>27</v>
      </c>
      <c r="J146" s="163" t="s">
        <v>29</v>
      </c>
      <c r="K146" s="166"/>
      <c r="L146" s="163" t="s">
        <v>30</v>
      </c>
      <c r="M146" s="167"/>
      <c r="N146" s="168" t="s">
        <v>31</v>
      </c>
      <c r="O146" s="168"/>
      <c r="P146" s="169">
        <f>P71</f>
        <v>0</v>
      </c>
      <c r="Q146" s="170"/>
    </row>
    <row r="147" spans="1:17" s="17" customFormat="1" ht="9" customHeight="1">
      <c r="A147" s="172" t="s">
        <v>32</v>
      </c>
      <c r="B147" s="171"/>
      <c r="C147" s="173">
        <f>C72</f>
        <v>0</v>
      </c>
      <c r="D147" s="174">
        <v>1</v>
      </c>
      <c r="E147" s="65" t="str">
        <f aca="true" t="shared" si="0" ref="E147:G154">E72</f>
        <v>ΔΗΜΗΤΡΟΠΟΥΛΟΣ</v>
      </c>
      <c r="F147" s="63">
        <f t="shared" si="0"/>
        <v>5</v>
      </c>
      <c r="G147" s="63">
        <f t="shared" si="0"/>
        <v>0</v>
      </c>
      <c r="H147" s="296"/>
      <c r="I147" s="297" t="s">
        <v>33</v>
      </c>
      <c r="J147" s="171">
        <f aca="true" t="shared" si="1" ref="J147:J154">J72</f>
        <v>0</v>
      </c>
      <c r="K147" s="177"/>
      <c r="L147" s="171">
        <f aca="true" t="shared" si="2" ref="L147:L154">L72</f>
        <v>0</v>
      </c>
      <c r="M147" s="178"/>
      <c r="N147" s="179" t="s">
        <v>196</v>
      </c>
      <c r="O147" s="180"/>
      <c r="P147" s="180"/>
      <c r="Q147" s="181"/>
    </row>
    <row r="148" spans="1:17" s="17" customFormat="1" ht="9" customHeight="1">
      <c r="A148" s="172" t="s">
        <v>35</v>
      </c>
      <c r="B148" s="171"/>
      <c r="C148" s="173">
        <f>C73</f>
        <v>0</v>
      </c>
      <c r="D148" s="174"/>
      <c r="E148" s="65" t="str">
        <f t="shared" si="0"/>
        <v>ΚΑΠΛΑΝΗ</v>
      </c>
      <c r="F148" s="63">
        <f t="shared" si="0"/>
        <v>0</v>
      </c>
      <c r="G148" s="63">
        <f t="shared" si="0"/>
        <v>0</v>
      </c>
      <c r="H148" s="296"/>
      <c r="I148" s="297"/>
      <c r="J148" s="171">
        <f t="shared" si="1"/>
        <v>0</v>
      </c>
      <c r="K148" s="177"/>
      <c r="L148" s="171">
        <f t="shared" si="2"/>
        <v>0</v>
      </c>
      <c r="M148" s="178"/>
      <c r="N148" s="184">
        <f>N73</f>
        <v>0</v>
      </c>
      <c r="O148" s="183"/>
      <c r="P148" s="184"/>
      <c r="Q148" s="185"/>
    </row>
    <row r="149" spans="1:17" s="17" customFormat="1" ht="9" customHeight="1">
      <c r="A149" s="186" t="s">
        <v>37</v>
      </c>
      <c r="B149" s="184"/>
      <c r="C149" s="187">
        <f>C74</f>
        <v>0</v>
      </c>
      <c r="D149" s="174">
        <v>2</v>
      </c>
      <c r="E149" s="65" t="str">
        <f t="shared" si="0"/>
        <v>ΒΟΥΤΣΑΣ</v>
      </c>
      <c r="F149" s="63">
        <f t="shared" si="0"/>
        <v>6</v>
      </c>
      <c r="G149" s="63">
        <f t="shared" si="0"/>
        <v>0</v>
      </c>
      <c r="H149" s="296"/>
      <c r="I149" s="297" t="s">
        <v>36</v>
      </c>
      <c r="J149" s="171">
        <f t="shared" si="1"/>
        <v>0</v>
      </c>
      <c r="K149" s="177"/>
      <c r="L149" s="171">
        <f t="shared" si="2"/>
        <v>0</v>
      </c>
      <c r="M149" s="178"/>
      <c r="N149" s="179" t="s">
        <v>39</v>
      </c>
      <c r="O149" s="180"/>
      <c r="P149" s="180"/>
      <c r="Q149" s="181"/>
    </row>
    <row r="150" spans="1:17" s="17" customFormat="1" ht="9" customHeight="1">
      <c r="A150" s="188"/>
      <c r="B150" s="93"/>
      <c r="C150" s="189"/>
      <c r="D150" s="174"/>
      <c r="E150" s="65" t="str">
        <f t="shared" si="0"/>
        <v>ΧΡΙΣΤΟΠΟΥΛΟΥ</v>
      </c>
      <c r="F150" s="63">
        <f t="shared" si="0"/>
        <v>0</v>
      </c>
      <c r="G150" s="63">
        <f t="shared" si="0"/>
        <v>0</v>
      </c>
      <c r="H150" s="296"/>
      <c r="I150" s="297"/>
      <c r="J150" s="171">
        <f t="shared" si="1"/>
        <v>0</v>
      </c>
      <c r="K150" s="177"/>
      <c r="L150" s="171">
        <f t="shared" si="2"/>
        <v>0</v>
      </c>
      <c r="M150" s="178"/>
      <c r="N150" s="171"/>
      <c r="O150" s="177"/>
      <c r="P150" s="171"/>
      <c r="Q150" s="178"/>
    </row>
    <row r="151" spans="1:17" s="17" customFormat="1" ht="9" customHeight="1">
      <c r="A151" s="190" t="s">
        <v>41</v>
      </c>
      <c r="B151" s="191"/>
      <c r="C151" s="192"/>
      <c r="D151" s="174">
        <v>3</v>
      </c>
      <c r="E151" s="65">
        <f t="shared" si="0"/>
        <v>0</v>
      </c>
      <c r="F151" s="63">
        <f t="shared" si="0"/>
        <v>7</v>
      </c>
      <c r="G151" s="63">
        <f t="shared" si="0"/>
        <v>0</v>
      </c>
      <c r="H151" s="296"/>
      <c r="I151" s="297" t="s">
        <v>38</v>
      </c>
      <c r="J151" s="171">
        <f t="shared" si="1"/>
        <v>0</v>
      </c>
      <c r="K151" s="177"/>
      <c r="L151" s="171">
        <f t="shared" si="2"/>
        <v>0</v>
      </c>
      <c r="M151" s="178"/>
      <c r="N151" s="184">
        <f>N76</f>
        <v>0</v>
      </c>
      <c r="O151" s="183"/>
      <c r="P151" s="184"/>
      <c r="Q151" s="185"/>
    </row>
    <row r="152" spans="1:17" s="17" customFormat="1" ht="9" customHeight="1">
      <c r="A152" s="172" t="s">
        <v>32</v>
      </c>
      <c r="B152" s="171"/>
      <c r="C152" s="173">
        <f>C77</f>
        <v>0</v>
      </c>
      <c r="D152" s="174"/>
      <c r="E152" s="65">
        <f t="shared" si="0"/>
        <v>0</v>
      </c>
      <c r="F152" s="63">
        <f t="shared" si="0"/>
        <v>0</v>
      </c>
      <c r="G152" s="63">
        <f t="shared" si="0"/>
        <v>0</v>
      </c>
      <c r="H152" s="296"/>
      <c r="I152" s="297"/>
      <c r="J152" s="171">
        <f t="shared" si="1"/>
        <v>0</v>
      </c>
      <c r="K152" s="177"/>
      <c r="L152" s="171">
        <f t="shared" si="2"/>
        <v>0</v>
      </c>
      <c r="M152" s="178"/>
      <c r="N152" s="179" t="s">
        <v>15</v>
      </c>
      <c r="O152" s="180"/>
      <c r="P152" s="180"/>
      <c r="Q152" s="181"/>
    </row>
    <row r="153" spans="1:17" s="17" customFormat="1" ht="9" customHeight="1">
      <c r="A153" s="172" t="s">
        <v>44</v>
      </c>
      <c r="B153" s="171"/>
      <c r="C153" s="173">
        <f>C78</f>
        <v>0</v>
      </c>
      <c r="D153" s="174">
        <v>4</v>
      </c>
      <c r="E153" s="65">
        <f t="shared" si="0"/>
        <v>0</v>
      </c>
      <c r="F153" s="63">
        <f t="shared" si="0"/>
        <v>8</v>
      </c>
      <c r="G153" s="63">
        <f t="shared" si="0"/>
        <v>0</v>
      </c>
      <c r="H153" s="296"/>
      <c r="I153" s="297" t="s">
        <v>40</v>
      </c>
      <c r="J153" s="171">
        <f t="shared" si="1"/>
        <v>0</v>
      </c>
      <c r="K153" s="177"/>
      <c r="L153" s="171">
        <f t="shared" si="2"/>
        <v>0</v>
      </c>
      <c r="M153" s="178"/>
      <c r="N153" s="171"/>
      <c r="O153" s="177"/>
      <c r="P153" s="171"/>
      <c r="Q153" s="178"/>
    </row>
    <row r="154" spans="1:17" s="17" customFormat="1" ht="9" customHeight="1">
      <c r="A154" s="186" t="s">
        <v>46</v>
      </c>
      <c r="B154" s="184"/>
      <c r="C154" s="187">
        <f>C79</f>
        <v>0</v>
      </c>
      <c r="D154" s="195"/>
      <c r="E154" s="196">
        <f t="shared" si="0"/>
        <v>0</v>
      </c>
      <c r="F154" s="298">
        <f t="shared" si="0"/>
        <v>0</v>
      </c>
      <c r="G154" s="298">
        <f t="shared" si="0"/>
        <v>0</v>
      </c>
      <c r="H154" s="299"/>
      <c r="I154" s="300"/>
      <c r="J154" s="184">
        <f t="shared" si="1"/>
        <v>0</v>
      </c>
      <c r="K154" s="183"/>
      <c r="L154" s="184">
        <f t="shared" si="2"/>
        <v>0</v>
      </c>
      <c r="M154" s="185"/>
      <c r="N154" s="184" t="str">
        <f>N79</f>
        <v>ΤΑΜΠΟΣΗ ΤΕΡΕΖΑ</v>
      </c>
      <c r="O154" s="183"/>
      <c r="P154" s="184"/>
      <c r="Q154" s="185"/>
    </row>
  </sheetData>
  <sheetProtection/>
  <mergeCells count="1">
    <mergeCell ref="A4:C4"/>
  </mergeCells>
  <conditionalFormatting sqref="B7 B11 B15 B19 B23 B27 B31 B35 B39 B43 B47 B51 B55 B59 B63 B67 B82 B86 B90 B94 B98 B102 B106 B110 B114 B118 B122 B126 B130 B134 B138 B142">
    <cfRule type="cellIs" priority="1" dxfId="10" operator="equal" stopIfTrue="1">
      <formula>"DA"</formula>
    </cfRule>
  </conditionalFormatting>
  <conditionalFormatting sqref="H10 H58 H42 H50 H34 H26 H18 H66 J30 L22 N38 J62 J46 L54 J14 H85 H133 H117 H125 H109 H101 H93 H141 J105 L97 N113 J137 J121 L129 J89 N67">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L88 L104 L120 L136 N96 N128 P112 J84 J92 J100 J108 J116 J124 J132 J140">
    <cfRule type="expression" priority="5" dxfId="3" stopIfTrue="1">
      <formula>I10="as"</formula>
    </cfRule>
    <cfRule type="expression" priority="6" dxfId="3" stopIfTrue="1">
      <formula>I10="bs"</formula>
    </cfRule>
  </conditionalFormatting>
  <conditionalFormatting sqref="L14 L30 L46 L62 N22 N54 P38 J10 J18 J26 J34 J42 J50 J58 J66 L89 L105 L121 L137 N97 N129 P113 J85 J93 J101 J109 J117 J125 J133 J141">
    <cfRule type="expression" priority="7" dxfId="3" stopIfTrue="1">
      <formula>I10="as"</formula>
    </cfRule>
    <cfRule type="expression" priority="8" dxfId="3" stopIfTrue="1">
      <formula>I10="bs"</formula>
    </cfRule>
  </conditionalFormatting>
  <conditionalFormatting sqref="I10 I18 I26 I34 I42 I50 I58 I66 K62 K46 K30 K14 M22 M54 O38 I85 I93 I101 I109 I117 I125 I133 I141 K137 K121 K105 K89 M97 M129 O113 O67">
    <cfRule type="expression" priority="9" dxfId="2" stopIfTrue="1">
      <formula>$N$1="CU"</formula>
    </cfRule>
  </conditionalFormatting>
  <conditionalFormatting sqref="E7 E11 E15 E19 E23 E27 E31 E35 E39 E43 E47 E51 E55 E59 E63 E67 E82 E86 E90 E94 E98 E102 E106 E110 E114 E118 E122 E126 E130 E138 E142 E134">
    <cfRule type="cellIs" priority="10" dxfId="1" operator="equal" stopIfTrue="1">
      <formula>"Bye"</formula>
    </cfRule>
  </conditionalFormatting>
  <conditionalFormatting sqref="D7 D11 D15 D19 D23 D27 D31 D35 D39 D43 D47 D51 D55 D59 D63 D67 D82 D86 D90 D94 D98 D102 D106 D110 D114 D118 D122 D126 D130 D134 D138 D142">
    <cfRule type="cellIs" priority="11" dxfId="0" operator="lessThan" stopIfTrue="1">
      <formula>9</formula>
    </cfRule>
  </conditionalFormatting>
  <conditionalFormatting sqref="N65">
    <cfRule type="expression" priority="12" dxfId="3" stopIfTrue="1">
      <formula>O38="as"</formula>
    </cfRule>
    <cfRule type="expression" priority="13" dxfId="3" stopIfTrue="1">
      <formula>O38="bs"</formula>
    </cfRule>
  </conditionalFormatting>
  <conditionalFormatting sqref="N69">
    <cfRule type="expression" priority="14" dxfId="3" stopIfTrue="1">
      <formula>O113="as"</formula>
    </cfRule>
    <cfRule type="expression" priority="15" dxfId="3" stopIfTrue="1">
      <formula>O113="bs"</formula>
    </cfRule>
  </conditionalFormatting>
  <conditionalFormatting sqref="N64">
    <cfRule type="expression" priority="16" dxfId="3" stopIfTrue="1">
      <formula>O38="as"</formula>
    </cfRule>
    <cfRule type="expression" priority="17" dxfId="3" stopIfTrue="1">
      <formula>O38="bs"</formula>
    </cfRule>
  </conditionalFormatting>
  <conditionalFormatting sqref="N68">
    <cfRule type="expression" priority="18" dxfId="3" stopIfTrue="1">
      <formula>O113="as"</formula>
    </cfRule>
    <cfRule type="expression" priority="19" dxfId="3" stopIfTrue="1">
      <formula>O113="bs"</formula>
    </cfRule>
  </conditionalFormatting>
  <conditionalFormatting sqref="P67">
    <cfRule type="expression" priority="20" dxfId="3" stopIfTrue="1">
      <formula>O67="as"</formula>
    </cfRule>
    <cfRule type="expression" priority="21" dxfId="3" stopIfTrue="1">
      <formula>O67="bs"</formula>
    </cfRule>
  </conditionalFormatting>
  <conditionalFormatting sqref="P66">
    <cfRule type="expression" priority="22" dxfId="3" stopIfTrue="1">
      <formula>O67="as"</formula>
    </cfRule>
    <cfRule type="expression" priority="23" dxfId="3" stopIfTrue="1">
      <formula>O67="bs"</formula>
    </cfRule>
  </conditionalFormatting>
  <conditionalFormatting sqref="P142">
    <cfRule type="expression" priority="24" dxfId="3" stopIfTrue="1">
      <formula>O67="as"</formula>
    </cfRule>
    <cfRule type="expression" priority="25" dxfId="3" stopIfTrue="1">
      <formula>O67="bs"</formula>
    </cfRule>
  </conditionalFormatting>
  <conditionalFormatting sqref="N140">
    <cfRule type="expression" priority="26" dxfId="3" stopIfTrue="1">
      <formula>O38="as"</formula>
    </cfRule>
    <cfRule type="expression" priority="27" dxfId="3" stopIfTrue="1">
      <formula>O38="bs"</formula>
    </cfRule>
  </conditionalFormatting>
  <conditionalFormatting sqref="N144">
    <cfRule type="expression" priority="28" dxfId="3" stopIfTrue="1">
      <formula>O113="as"</formula>
    </cfRule>
    <cfRule type="expression" priority="29" dxfId="3" stopIfTrue="1">
      <formula>O113="bs"</formula>
    </cfRule>
  </conditionalFormatting>
  <conditionalFormatting sqref="N139">
    <cfRule type="expression" priority="30" dxfId="3" stopIfTrue="1">
      <formula>O38="as"</formula>
    </cfRule>
    <cfRule type="expression" priority="31" dxfId="3" stopIfTrue="1">
      <formula>O38="bs"</formula>
    </cfRule>
  </conditionalFormatting>
  <conditionalFormatting sqref="N143">
    <cfRule type="expression" priority="32" dxfId="3" stopIfTrue="1">
      <formula>O113="as"</formula>
    </cfRule>
    <cfRule type="expression" priority="33" dxfId="3" stopIfTrue="1">
      <formula>O113="bs"</formula>
    </cfRule>
  </conditionalFormatting>
  <conditionalFormatting sqref="P141">
    <cfRule type="expression" priority="34" dxfId="3" stopIfTrue="1">
      <formula>O67="as"</formula>
    </cfRule>
    <cfRule type="expression" priority="35" dxfId="3"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3"/>
  <rowBreaks count="1" manualBreakCount="1">
    <brk id="79" max="255" man="1"/>
  </rowBreaks>
  <legacyDrawing r:id="rId2"/>
</worksheet>
</file>

<file path=xl/worksheets/sheet14.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zoomScalePageLayoutView="0" workbookViewId="0" topLeftCell="A1">
      <selection activeCell="Q16" sqref="Q1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9" max="19" width="8.7109375" style="0" customWidth="1"/>
    <col min="20" max="20" width="8.8515625" style="0" hidden="1" customWidth="1"/>
    <col min="21" max="21" width="5.7109375" style="0" customWidth="1"/>
  </cols>
  <sheetData>
    <row r="1" spans="1:17" s="79" customFormat="1" ht="21.75" customHeight="1">
      <c r="A1" s="66" t="str">
        <f>'Week SetUp'!$A$6</f>
        <v>FILOTHEI TENNIS OPEN 2011</v>
      </c>
      <c r="B1" s="81"/>
      <c r="I1" s="80"/>
      <c r="J1" s="258" t="s">
        <v>224</v>
      </c>
      <c r="K1" s="258"/>
      <c r="L1" s="259"/>
      <c r="M1" s="80"/>
      <c r="N1" s="80"/>
      <c r="O1" s="80"/>
      <c r="Q1" s="80"/>
    </row>
    <row r="2" spans="1:17" s="73" customFormat="1" ht="12.75">
      <c r="A2" s="68">
        <f>'Week SetUp'!$A$8</f>
        <v>0</v>
      </c>
      <c r="B2" s="68"/>
      <c r="C2" s="68"/>
      <c r="D2" s="68"/>
      <c r="E2" s="68"/>
      <c r="F2" s="84"/>
      <c r="I2" s="78"/>
      <c r="J2" s="258" t="s">
        <v>16</v>
      </c>
      <c r="K2" s="258"/>
      <c r="L2" s="258"/>
      <c r="M2" s="78"/>
      <c r="O2" s="78"/>
      <c r="Q2" s="78"/>
    </row>
    <row r="3" spans="1:17" s="18" customFormat="1" ht="10.5" customHeight="1">
      <c r="A3" s="55" t="s">
        <v>11</v>
      </c>
      <c r="B3" s="55"/>
      <c r="C3" s="55"/>
      <c r="D3" s="55"/>
      <c r="E3" s="55"/>
      <c r="F3" s="55" t="s">
        <v>5</v>
      </c>
      <c r="G3" s="55"/>
      <c r="H3" s="55"/>
      <c r="I3" s="260"/>
      <c r="J3" s="56" t="s">
        <v>6</v>
      </c>
      <c r="K3" s="87"/>
      <c r="L3" s="61" t="s">
        <v>14</v>
      </c>
      <c r="M3" s="260"/>
      <c r="N3" s="55"/>
      <c r="O3" s="260"/>
      <c r="P3" s="55"/>
      <c r="Q3" s="261" t="s">
        <v>7</v>
      </c>
    </row>
    <row r="4" spans="1:17" s="36" customFormat="1" ht="11.25" customHeight="1" thickBot="1">
      <c r="A4" s="387" t="str">
        <f>'Week SetUp'!$A$10</f>
        <v>9-25/9/2011</v>
      </c>
      <c r="B4" s="387"/>
      <c r="C4" s="387"/>
      <c r="D4" s="88"/>
      <c r="E4" s="88"/>
      <c r="F4" s="89" t="str">
        <f>'Week SetUp'!$C$10</f>
        <v>Α.Ο.Α.ΦΙΛΟΘΕΗΣ</v>
      </c>
      <c r="G4" s="262"/>
      <c r="H4" s="88"/>
      <c r="I4" s="263"/>
      <c r="J4" s="91">
        <f>'Week SetUp'!$D$10</f>
        <v>0</v>
      </c>
      <c r="K4" s="90"/>
      <c r="L4" s="72">
        <f>'Week SetUp'!$A$12</f>
        <v>0</v>
      </c>
      <c r="M4" s="263"/>
      <c r="N4" s="88"/>
      <c r="O4" s="263"/>
      <c r="P4" s="88"/>
      <c r="Q4" s="62" t="str">
        <f>'Week SetUp'!$E$10</f>
        <v>ΤΑΜΠΟΣΗ ΤΕΡΕΖΑ</v>
      </c>
    </row>
    <row r="5" spans="1:17" s="18" customFormat="1" ht="9.75">
      <c r="A5" s="264"/>
      <c r="B5" s="58" t="s">
        <v>17</v>
      </c>
      <c r="C5" s="58" t="str">
        <f>IF(OR(F2="Week 3",F2="Masters"),"CP","Rank")</f>
        <v>Rank</v>
      </c>
      <c r="D5" s="58" t="s">
        <v>19</v>
      </c>
      <c r="E5" s="59" t="s">
        <v>20</v>
      </c>
      <c r="F5" s="59" t="s">
        <v>12</v>
      </c>
      <c r="G5" s="59"/>
      <c r="H5" s="59" t="s">
        <v>21</v>
      </c>
      <c r="I5" s="59"/>
      <c r="J5" s="58" t="s">
        <v>22</v>
      </c>
      <c r="K5" s="265"/>
      <c r="L5" s="58" t="s">
        <v>23</v>
      </c>
      <c r="M5" s="265"/>
      <c r="N5" s="58" t="s">
        <v>24</v>
      </c>
      <c r="O5" s="265"/>
      <c r="P5" s="58" t="s">
        <v>194</v>
      </c>
      <c r="Q5" s="266"/>
    </row>
    <row r="6" spans="1:17" s="18" customFormat="1" ht="3.75" customHeight="1" thickBot="1">
      <c r="A6" s="267"/>
      <c r="B6" s="69"/>
      <c r="C6" s="69"/>
      <c r="D6" s="69"/>
      <c r="E6" s="21"/>
      <c r="F6" s="21"/>
      <c r="G6" s="71"/>
      <c r="H6" s="21"/>
      <c r="I6" s="76"/>
      <c r="J6" s="69"/>
      <c r="K6" s="76"/>
      <c r="L6" s="69"/>
      <c r="M6" s="76"/>
      <c r="N6" s="69"/>
      <c r="O6" s="76"/>
      <c r="P6" s="69"/>
      <c r="Q6" s="86"/>
    </row>
    <row r="7" spans="1:20" s="46" customFormat="1" ht="10.5" customHeight="1">
      <c r="A7" s="268">
        <v>1</v>
      </c>
      <c r="B7" s="107"/>
      <c r="C7" s="107"/>
      <c r="D7" s="108">
        <v>1</v>
      </c>
      <c r="E7" s="109" t="s">
        <v>612</v>
      </c>
      <c r="F7" s="109" t="s">
        <v>272</v>
      </c>
      <c r="G7" s="269"/>
      <c r="H7" s="109"/>
      <c r="I7" s="270"/>
      <c r="J7" s="112"/>
      <c r="K7" s="114"/>
      <c r="L7" s="112"/>
      <c r="M7" s="114"/>
      <c r="N7" s="112"/>
      <c r="O7" s="114"/>
      <c r="P7" s="112"/>
      <c r="Q7" s="115"/>
      <c r="R7" s="118"/>
      <c r="T7" s="119" t="e">
        <f>#REF!</f>
        <v>#REF!</v>
      </c>
    </row>
    <row r="8" spans="1:20" s="46" customFormat="1" ht="9" customHeight="1">
      <c r="A8" s="242"/>
      <c r="B8" s="271"/>
      <c r="C8" s="271"/>
      <c r="D8" s="271"/>
      <c r="E8" s="109" t="s">
        <v>659</v>
      </c>
      <c r="F8" s="109" t="s">
        <v>660</v>
      </c>
      <c r="G8" s="269"/>
      <c r="H8" s="109"/>
      <c r="I8" s="272"/>
      <c r="J8" s="104">
        <f>IF(I8="a",E7,IF(I8="b",E9,""))</f>
      </c>
      <c r="K8" s="114"/>
      <c r="L8" s="112"/>
      <c r="M8" s="114"/>
      <c r="N8" s="112"/>
      <c r="O8" s="114"/>
      <c r="P8" s="112"/>
      <c r="Q8" s="115"/>
      <c r="R8" s="118"/>
      <c r="T8" s="127" t="e">
        <f>#REF!</f>
        <v>#REF!</v>
      </c>
    </row>
    <row r="9" spans="1:20" s="46" customFormat="1" ht="9" customHeight="1">
      <c r="A9" s="242"/>
      <c r="B9" s="121"/>
      <c r="C9" s="121"/>
      <c r="D9" s="121"/>
      <c r="E9" s="106"/>
      <c r="F9" s="106"/>
      <c r="G9" s="71"/>
      <c r="H9" s="106"/>
      <c r="I9" s="273"/>
      <c r="J9" s="274" t="str">
        <f>UPPER(IF(OR(I10="a",I10="as"),E7,IF(OR(I10="b",I10="bs"),E11,)))</f>
        <v>ΦΩΚΑΣ</v>
      </c>
      <c r="K9" s="275"/>
      <c r="L9" s="112"/>
      <c r="M9" s="114"/>
      <c r="N9" s="112"/>
      <c r="O9" s="114"/>
      <c r="P9" s="112"/>
      <c r="Q9" s="115"/>
      <c r="R9" s="118"/>
      <c r="T9" s="127" t="e">
        <f>#REF!</f>
        <v>#REF!</v>
      </c>
    </row>
    <row r="10" spans="1:20" s="46" customFormat="1" ht="9" customHeight="1">
      <c r="A10" s="242"/>
      <c r="B10" s="121"/>
      <c r="C10" s="121"/>
      <c r="D10" s="121"/>
      <c r="E10" s="106"/>
      <c r="F10" s="106"/>
      <c r="G10" s="71"/>
      <c r="H10" s="124" t="s">
        <v>13</v>
      </c>
      <c r="I10" s="133" t="s">
        <v>364</v>
      </c>
      <c r="J10" s="276" t="str">
        <f>UPPER(IF(OR(I10="a",I10="as"),E8,IF(OR(I10="b",I10="bs"),E12,)))</f>
        <v>ΜΗΤΣΙΟΥ</v>
      </c>
      <c r="K10" s="277"/>
      <c r="L10" s="112"/>
      <c r="M10" s="114"/>
      <c r="N10" s="112"/>
      <c r="O10" s="114"/>
      <c r="P10" s="112"/>
      <c r="Q10" s="115"/>
      <c r="R10" s="118"/>
      <c r="T10" s="127" t="e">
        <f>#REF!</f>
        <v>#REF!</v>
      </c>
    </row>
    <row r="11" spans="1:20" s="46" customFormat="1" ht="9" customHeight="1">
      <c r="A11" s="242">
        <v>2</v>
      </c>
      <c r="B11" s="107">
        <f>IF($D11="","",VLOOKUP($D11,#REF!,20))</f>
      </c>
      <c r="C11" s="107">
        <f>IF($D11="","",VLOOKUP($D11,#REF!,21))</f>
      </c>
      <c r="D11" s="108"/>
      <c r="E11" s="128" t="s">
        <v>226</v>
      </c>
      <c r="F11" s="128">
        <f>IF($D11="","",VLOOKUP($D11,#REF!,3))</f>
      </c>
      <c r="G11" s="278"/>
      <c r="H11" s="128">
        <f>IF($D11="","",VLOOKUP($D11,#REF!,4))</f>
      </c>
      <c r="I11" s="279"/>
      <c r="J11" s="112"/>
      <c r="K11" s="280"/>
      <c r="L11" s="151"/>
      <c r="M11" s="275"/>
      <c r="N11" s="112"/>
      <c r="O11" s="114"/>
      <c r="P11" s="112"/>
      <c r="Q11" s="115"/>
      <c r="R11" s="118"/>
      <c r="T11" s="127" t="e">
        <f>#REF!</f>
        <v>#REF!</v>
      </c>
    </row>
    <row r="12" spans="1:20" s="46" customFormat="1" ht="9" customHeight="1">
      <c r="A12" s="242"/>
      <c r="B12" s="271"/>
      <c r="C12" s="271"/>
      <c r="D12" s="271"/>
      <c r="E12" s="128">
        <f>UPPER(IF($D11="","",VLOOKUP($D11,#REF!,7)))</f>
      </c>
      <c r="F12" s="128">
        <f>IF($D11="","",VLOOKUP($D11,#REF!,8))</f>
      </c>
      <c r="G12" s="278"/>
      <c r="H12" s="128">
        <f>IF($D11="","",VLOOKUP($D11,#REF!,9))</f>
      </c>
      <c r="I12" s="272"/>
      <c r="J12" s="112"/>
      <c r="K12" s="280"/>
      <c r="L12" s="257"/>
      <c r="M12" s="281"/>
      <c r="N12" s="112"/>
      <c r="O12" s="114"/>
      <c r="P12" s="112"/>
      <c r="Q12" s="115"/>
      <c r="R12" s="118"/>
      <c r="T12" s="127" t="e">
        <f>#REF!</f>
        <v>#REF!</v>
      </c>
    </row>
    <row r="13" spans="1:20" s="46" customFormat="1" ht="9" customHeight="1">
      <c r="A13" s="242"/>
      <c r="B13" s="121"/>
      <c r="C13" s="121"/>
      <c r="D13" s="131"/>
      <c r="E13" s="106"/>
      <c r="F13" s="106"/>
      <c r="G13" s="71"/>
      <c r="H13" s="106"/>
      <c r="I13" s="282"/>
      <c r="J13" s="112"/>
      <c r="K13" s="273"/>
      <c r="L13" s="274" t="str">
        <f>UPPER(IF(OR(K14="a",K14="as"),J9,IF(OR(K14="b",K14="bs"),J17,)))</f>
        <v>ΦΩΚΑΣ</v>
      </c>
      <c r="M13" s="114"/>
      <c r="N13" s="112"/>
      <c r="O13" s="114"/>
      <c r="P13" s="112"/>
      <c r="Q13" s="115"/>
      <c r="R13" s="118"/>
      <c r="T13" s="127" t="e">
        <f>#REF!</f>
        <v>#REF!</v>
      </c>
    </row>
    <row r="14" spans="1:20" s="46" customFormat="1" ht="9" customHeight="1">
      <c r="A14" s="242"/>
      <c r="B14" s="121"/>
      <c r="C14" s="121"/>
      <c r="D14" s="131"/>
      <c r="E14" s="106"/>
      <c r="F14" s="106"/>
      <c r="G14" s="71"/>
      <c r="H14" s="106"/>
      <c r="I14" s="282"/>
      <c r="J14" s="124" t="s">
        <v>13</v>
      </c>
      <c r="K14" s="133" t="s">
        <v>821</v>
      </c>
      <c r="L14" s="276" t="str">
        <f>UPPER(IF(OR(K14="a",K14="as"),J10,IF(OR(K14="b",K14="bs"),J18,)))</f>
        <v>ΜΗΤΣΙΟΥ</v>
      </c>
      <c r="M14" s="277"/>
      <c r="N14" s="112"/>
      <c r="O14" s="114"/>
      <c r="P14" s="112"/>
      <c r="Q14" s="115"/>
      <c r="R14" s="118"/>
      <c r="T14" s="127" t="e">
        <f>#REF!</f>
        <v>#REF!</v>
      </c>
    </row>
    <row r="15" spans="1:20" s="46" customFormat="1" ht="9" customHeight="1">
      <c r="A15" s="283">
        <v>3</v>
      </c>
      <c r="B15" s="107">
        <f>IF($D15="","",VLOOKUP($D15,#REF!,20))</f>
      </c>
      <c r="C15" s="107">
        <f>IF($D15="","",VLOOKUP($D15,#REF!,21))</f>
      </c>
      <c r="D15" s="108"/>
      <c r="E15" s="128" t="s">
        <v>477</v>
      </c>
      <c r="F15" s="128" t="s">
        <v>231</v>
      </c>
      <c r="G15" s="278"/>
      <c r="H15" s="128">
        <f>IF($D15="","",VLOOKUP($D15,#REF!,4))</f>
      </c>
      <c r="I15" s="270"/>
      <c r="J15" s="112"/>
      <c r="K15" s="280"/>
      <c r="L15" s="112" t="s">
        <v>819</v>
      </c>
      <c r="M15" s="280"/>
      <c r="N15" s="151"/>
      <c r="O15" s="114"/>
      <c r="P15" s="112"/>
      <c r="Q15" s="115"/>
      <c r="R15" s="118"/>
      <c r="T15" s="127" t="e">
        <f>#REF!</f>
        <v>#REF!</v>
      </c>
    </row>
    <row r="16" spans="1:20" s="46" customFormat="1" ht="9" customHeight="1" thickBot="1">
      <c r="A16" s="242"/>
      <c r="B16" s="271"/>
      <c r="C16" s="271"/>
      <c r="D16" s="271"/>
      <c r="E16" s="128" t="s">
        <v>666</v>
      </c>
      <c r="F16" s="128" t="s">
        <v>680</v>
      </c>
      <c r="G16" s="278"/>
      <c r="H16" s="128">
        <f>IF($D15="","",VLOOKUP($D15,#REF!,9))</f>
      </c>
      <c r="I16" s="272"/>
      <c r="J16" s="104">
        <f>IF(I16="a",E15,IF(I16="b",E17,""))</f>
      </c>
      <c r="K16" s="280"/>
      <c r="L16" s="112"/>
      <c r="M16" s="280"/>
      <c r="N16" s="112"/>
      <c r="O16" s="114"/>
      <c r="P16" s="112"/>
      <c r="Q16" s="115"/>
      <c r="R16" s="118"/>
      <c r="T16" s="142" t="e">
        <f>#REF!</f>
        <v>#REF!</v>
      </c>
    </row>
    <row r="17" spans="1:18" s="46" customFormat="1" ht="9" customHeight="1">
      <c r="A17" s="242"/>
      <c r="B17" s="121"/>
      <c r="C17" s="121"/>
      <c r="D17" s="131"/>
      <c r="E17" s="106"/>
      <c r="F17" s="106"/>
      <c r="G17" s="71"/>
      <c r="H17" s="106"/>
      <c r="I17" s="273"/>
      <c r="J17" s="274" t="str">
        <f>UPPER(IF(OR(I18="a",I18="as"),E15,IF(OR(I18="b",I18="bs"),E19,)))</f>
        <v>ΤΣΕΚΟΥΡΑΣ</v>
      </c>
      <c r="K17" s="284"/>
      <c r="L17" s="112"/>
      <c r="M17" s="280"/>
      <c r="N17" s="112"/>
      <c r="O17" s="114"/>
      <c r="P17" s="112"/>
      <c r="Q17" s="115"/>
      <c r="R17" s="118"/>
    </row>
    <row r="18" spans="1:18" s="46" customFormat="1" ht="9" customHeight="1">
      <c r="A18" s="242"/>
      <c r="B18" s="121"/>
      <c r="C18" s="121"/>
      <c r="D18" s="131"/>
      <c r="E18" s="106"/>
      <c r="F18" s="106"/>
      <c r="G18" s="71"/>
      <c r="H18" s="124" t="s">
        <v>13</v>
      </c>
      <c r="I18" s="133" t="s">
        <v>824</v>
      </c>
      <c r="J18" s="276" t="str">
        <f>UPPER(IF(OR(I18="a",I18="as"),E16,IF(OR(I18="b",I18="bs"),E20,)))</f>
        <v>ΤΣΕΚΟΥΡΑ </v>
      </c>
      <c r="K18" s="272"/>
      <c r="L18" s="112"/>
      <c r="M18" s="280"/>
      <c r="N18" s="112"/>
      <c r="O18" s="114"/>
      <c r="P18" s="112"/>
      <c r="Q18" s="115"/>
      <c r="R18" s="118"/>
    </row>
    <row r="19" spans="1:18" s="46" customFormat="1" ht="9" customHeight="1">
      <c r="A19" s="242">
        <v>4</v>
      </c>
      <c r="B19" s="107">
        <f>IF($D19="","",VLOOKUP($D19,#REF!,20))</f>
      </c>
      <c r="C19" s="107" t="s">
        <v>818</v>
      </c>
      <c r="D19" s="108"/>
      <c r="E19" s="128" t="s">
        <v>572</v>
      </c>
      <c r="F19" s="128" t="s">
        <v>469</v>
      </c>
      <c r="G19" s="278"/>
      <c r="H19" s="128">
        <f>IF($D19="","",VLOOKUP($D19,#REF!,4))</f>
      </c>
      <c r="I19" s="279"/>
      <c r="J19" s="112" t="s">
        <v>833</v>
      </c>
      <c r="K19" s="114"/>
      <c r="L19" s="151"/>
      <c r="M19" s="284"/>
      <c r="N19" s="112"/>
      <c r="O19" s="114"/>
      <c r="P19" s="112"/>
      <c r="Q19" s="115"/>
      <c r="R19" s="118"/>
    </row>
    <row r="20" spans="1:18" s="46" customFormat="1" ht="9" customHeight="1">
      <c r="A20" s="242"/>
      <c r="B20" s="271"/>
      <c r="C20" s="271"/>
      <c r="D20" s="271"/>
      <c r="E20" s="128" t="s">
        <v>908</v>
      </c>
      <c r="F20" s="128" t="s">
        <v>687</v>
      </c>
      <c r="G20" s="278"/>
      <c r="H20" s="128">
        <f>IF($D19="","",VLOOKUP($D19,#REF!,9))</f>
      </c>
      <c r="I20" s="272"/>
      <c r="J20" s="112"/>
      <c r="K20" s="114"/>
      <c r="L20" s="257"/>
      <c r="M20" s="285"/>
      <c r="N20" s="112"/>
      <c r="O20" s="114"/>
      <c r="P20" s="112"/>
      <c r="Q20" s="115"/>
      <c r="R20" s="118"/>
    </row>
    <row r="21" spans="1:18" s="46" customFormat="1" ht="9" customHeight="1">
      <c r="A21" s="242"/>
      <c r="B21" s="121"/>
      <c r="C21" s="121"/>
      <c r="D21" s="121"/>
      <c r="E21" s="106"/>
      <c r="F21" s="106"/>
      <c r="G21" s="71"/>
      <c r="H21" s="106"/>
      <c r="I21" s="282"/>
      <c r="J21" s="112"/>
      <c r="K21" s="114"/>
      <c r="L21" s="112"/>
      <c r="M21" s="273"/>
      <c r="N21" s="274" t="str">
        <f>UPPER(IF(OR(M22="a",M22="as"),L13,IF(OR(M22="b",M22="bs"),L29,)))</f>
        <v>ΤΑΜΠΟΥΡΛΟΣ</v>
      </c>
      <c r="O21" s="114"/>
      <c r="P21" s="112"/>
      <c r="Q21" s="115"/>
      <c r="R21" s="118"/>
    </row>
    <row r="22" spans="1:18" s="46" customFormat="1" ht="9" customHeight="1">
      <c r="A22" s="242"/>
      <c r="B22" s="121"/>
      <c r="C22" s="121"/>
      <c r="D22" s="121"/>
      <c r="E22" s="106"/>
      <c r="F22" s="106"/>
      <c r="G22" s="71"/>
      <c r="H22" s="106"/>
      <c r="I22" s="282"/>
      <c r="J22" s="112"/>
      <c r="K22" s="114"/>
      <c r="L22" s="124" t="s">
        <v>13</v>
      </c>
      <c r="M22" s="133" t="s">
        <v>824</v>
      </c>
      <c r="N22" s="276" t="str">
        <f>UPPER(IF(OR(M22="a",M22="as"),L14,IF(OR(M22="b",M22="bs"),L30,)))</f>
        <v>ΠΟΠ</v>
      </c>
      <c r="O22" s="277"/>
      <c r="P22" s="112"/>
      <c r="Q22" s="115"/>
      <c r="R22" s="118"/>
    </row>
    <row r="23" spans="1:18" s="46" customFormat="1" ht="9" customHeight="1">
      <c r="A23" s="268">
        <v>5</v>
      </c>
      <c r="B23" s="107">
        <f>IF($D23="","",VLOOKUP($D23,#REF!,20))</f>
      </c>
      <c r="C23" s="107">
        <f>IF($D23="","",VLOOKUP($D23,#REF!,21))</f>
      </c>
      <c r="D23" s="108"/>
      <c r="E23" s="107" t="s">
        <v>918</v>
      </c>
      <c r="F23" s="360" t="s">
        <v>797</v>
      </c>
      <c r="G23" s="364"/>
      <c r="H23" s="109">
        <f>IF($D23="","",VLOOKUP($D23,#REF!,4))</f>
      </c>
      <c r="I23" s="270"/>
      <c r="J23" s="112"/>
      <c r="K23" s="114"/>
      <c r="L23" s="112"/>
      <c r="M23" s="280"/>
      <c r="N23" s="112" t="s">
        <v>895</v>
      </c>
      <c r="O23" s="280"/>
      <c r="P23" s="112"/>
      <c r="Q23" s="115"/>
      <c r="R23" s="118"/>
    </row>
    <row r="24" spans="1:18" s="46" customFormat="1" ht="9" customHeight="1">
      <c r="A24" s="242"/>
      <c r="B24" s="271"/>
      <c r="C24" s="271"/>
      <c r="D24" s="271"/>
      <c r="E24" s="360" t="s">
        <v>798</v>
      </c>
      <c r="F24" s="360" t="s">
        <v>799</v>
      </c>
      <c r="G24" s="364"/>
      <c r="H24" s="109">
        <f>IF($D23="","",VLOOKUP($D23,#REF!,9))</f>
      </c>
      <c r="I24" s="272"/>
      <c r="J24" s="104">
        <f>IF(I24="a",E23,IF(I24="b",E25,""))</f>
      </c>
      <c r="K24" s="114"/>
      <c r="L24" s="112"/>
      <c r="M24" s="280"/>
      <c r="N24" s="112"/>
      <c r="O24" s="280"/>
      <c r="P24" s="112"/>
      <c r="Q24" s="115"/>
      <c r="R24" s="118"/>
    </row>
    <row r="25" spans="1:18" s="46" customFormat="1" ht="9" customHeight="1">
      <c r="A25" s="242"/>
      <c r="B25" s="121"/>
      <c r="C25" s="121"/>
      <c r="D25" s="121"/>
      <c r="E25" s="106"/>
      <c r="F25" s="106"/>
      <c r="G25" s="71"/>
      <c r="H25" s="106"/>
      <c r="I25" s="273"/>
      <c r="J25" s="274" t="str">
        <f>UPPER(IF(OR(I26="a",I26="as"),E23,IF(OR(I26="b",I26="bs"),E27,)))</f>
        <v>ΤΑΜΠΟΥΡΛΟΣ</v>
      </c>
      <c r="K25" s="275"/>
      <c r="L25" s="112"/>
      <c r="M25" s="280"/>
      <c r="N25" s="112"/>
      <c r="O25" s="280"/>
      <c r="P25" s="112"/>
      <c r="Q25" s="115"/>
      <c r="R25" s="118"/>
    </row>
    <row r="26" spans="1:18" s="46" customFormat="1" ht="9" customHeight="1">
      <c r="A26" s="242"/>
      <c r="B26" s="121"/>
      <c r="C26" s="121"/>
      <c r="D26" s="121"/>
      <c r="E26" s="106"/>
      <c r="F26" s="106"/>
      <c r="G26" s="71"/>
      <c r="H26" s="124" t="s">
        <v>13</v>
      </c>
      <c r="I26" s="133" t="s">
        <v>363</v>
      </c>
      <c r="J26" s="276" t="str">
        <f>UPPER(IF(OR(I26="a",I26="as"),E24,IF(OR(I26="b",I26="bs"),E28,)))</f>
        <v>ΠΟΠ</v>
      </c>
      <c r="K26" s="277"/>
      <c r="L26" s="112"/>
      <c r="M26" s="280"/>
      <c r="N26" s="112"/>
      <c r="O26" s="280"/>
      <c r="P26" s="112"/>
      <c r="Q26" s="115"/>
      <c r="R26" s="118"/>
    </row>
    <row r="27" spans="1:18" s="46" customFormat="1" ht="9" customHeight="1">
      <c r="A27" s="242">
        <v>6</v>
      </c>
      <c r="B27" s="107">
        <f>IF($D27="","",VLOOKUP($D27,#REF!,20))</f>
      </c>
      <c r="C27" s="107">
        <f>IF($D27="","",VLOOKUP($D27,#REF!,21))</f>
      </c>
      <c r="D27" s="108"/>
      <c r="E27" s="128" t="s">
        <v>226</v>
      </c>
      <c r="F27" s="128">
        <f>IF($D27="","",VLOOKUP($D27,#REF!,3))</f>
      </c>
      <c r="G27" s="278"/>
      <c r="H27" s="128">
        <f>IF($D27="","",VLOOKUP($D27,#REF!,4))</f>
      </c>
      <c r="I27" s="279"/>
      <c r="J27" s="112"/>
      <c r="K27" s="280"/>
      <c r="L27" s="151"/>
      <c r="M27" s="284"/>
      <c r="N27" s="112"/>
      <c r="O27" s="280"/>
      <c r="P27" s="112"/>
      <c r="Q27" s="115"/>
      <c r="R27" s="118"/>
    </row>
    <row r="28" spans="1:18" s="46" customFormat="1" ht="9" customHeight="1">
      <c r="A28" s="242"/>
      <c r="B28" s="271"/>
      <c r="C28" s="271"/>
      <c r="D28" s="271"/>
      <c r="E28" s="128">
        <f>UPPER(IF($D27="","",VLOOKUP($D27,#REF!,7)))</f>
      </c>
      <c r="F28" s="128">
        <f>IF($D27="","",VLOOKUP($D27,#REF!,8))</f>
      </c>
      <c r="G28" s="278"/>
      <c r="H28" s="128">
        <f>IF($D27="","",VLOOKUP($D27,#REF!,9))</f>
      </c>
      <c r="I28" s="272"/>
      <c r="J28" s="112"/>
      <c r="K28" s="280"/>
      <c r="L28" s="257"/>
      <c r="M28" s="285"/>
      <c r="N28" s="112"/>
      <c r="O28" s="280"/>
      <c r="P28" s="112"/>
      <c r="Q28" s="115"/>
      <c r="R28" s="118"/>
    </row>
    <row r="29" spans="1:18" s="46" customFormat="1" ht="9" customHeight="1">
      <c r="A29" s="242"/>
      <c r="B29" s="121"/>
      <c r="C29" s="121"/>
      <c r="D29" s="131"/>
      <c r="E29" s="106"/>
      <c r="F29" s="106"/>
      <c r="G29" s="71"/>
      <c r="H29" s="106"/>
      <c r="I29" s="282"/>
      <c r="J29" s="112"/>
      <c r="K29" s="273"/>
      <c r="L29" s="274" t="str">
        <f>UPPER(IF(OR(K30="a",K30="as"),J25,IF(OR(K30="b",K30="bs"),J33,)))</f>
        <v>ΤΑΜΠΟΥΡΛΟΣ</v>
      </c>
      <c r="M29" s="280"/>
      <c r="N29" s="112"/>
      <c r="O29" s="280"/>
      <c r="P29" s="112"/>
      <c r="Q29" s="115"/>
      <c r="R29" s="118"/>
    </row>
    <row r="30" spans="1:18" s="46" customFormat="1" ht="9" customHeight="1">
      <c r="A30" s="242"/>
      <c r="B30" s="121"/>
      <c r="C30" s="121"/>
      <c r="D30" s="131"/>
      <c r="E30" s="106"/>
      <c r="F30" s="106"/>
      <c r="G30" s="71"/>
      <c r="H30" s="106"/>
      <c r="I30" s="282"/>
      <c r="J30" s="124" t="s">
        <v>13</v>
      </c>
      <c r="K30" s="133" t="s">
        <v>820</v>
      </c>
      <c r="L30" s="276" t="str">
        <f>UPPER(IF(OR(K30="a",K30="as"),J26,IF(OR(K30="b",K30="bs"),J34,)))</f>
        <v>ΠΟΠ</v>
      </c>
      <c r="M30" s="272"/>
      <c r="N30" s="112"/>
      <c r="O30" s="280"/>
      <c r="P30" s="112"/>
      <c r="Q30" s="115"/>
      <c r="R30" s="118"/>
    </row>
    <row r="31" spans="1:18" s="46" customFormat="1" ht="9" customHeight="1">
      <c r="A31" s="283">
        <v>7</v>
      </c>
      <c r="B31" s="107">
        <f>IF($D31="","",VLOOKUP($D31,#REF!,20))</f>
      </c>
      <c r="C31" s="107">
        <f>IF($D31="","",VLOOKUP($D31,#REF!,21))</f>
      </c>
      <c r="D31" s="108"/>
      <c r="E31" s="128" t="s">
        <v>568</v>
      </c>
      <c r="F31" s="128" t="s">
        <v>569</v>
      </c>
      <c r="G31" s="278"/>
      <c r="H31" s="128">
        <f>IF($D31="","",VLOOKUP($D31,#REF!,4))</f>
      </c>
      <c r="I31" s="270"/>
      <c r="J31" s="112"/>
      <c r="K31" s="280"/>
      <c r="L31" s="112" t="s">
        <v>860</v>
      </c>
      <c r="M31" s="114"/>
      <c r="N31" s="151"/>
      <c r="O31" s="280"/>
      <c r="P31" s="112"/>
      <c r="Q31" s="115"/>
      <c r="R31" s="118"/>
    </row>
    <row r="32" spans="1:18" s="46" customFormat="1" ht="9" customHeight="1">
      <c r="A32" s="242"/>
      <c r="B32" s="271"/>
      <c r="C32" s="271"/>
      <c r="D32" s="271"/>
      <c r="E32" s="128" t="s">
        <v>664</v>
      </c>
      <c r="F32" s="128" t="s">
        <v>677</v>
      </c>
      <c r="G32" s="278"/>
      <c r="H32" s="128">
        <f>IF($D31="","",VLOOKUP($D31,#REF!,9))</f>
      </c>
      <c r="I32" s="272"/>
      <c r="J32" s="104">
        <f>IF(I32="a",E31,IF(I32="b",E33,""))</f>
      </c>
      <c r="K32" s="280"/>
      <c r="L32" s="112"/>
      <c r="M32" s="114"/>
      <c r="N32" s="112"/>
      <c r="O32" s="280"/>
      <c r="P32" s="112"/>
      <c r="Q32" s="115"/>
      <c r="R32" s="118"/>
    </row>
    <row r="33" spans="1:18" s="46" customFormat="1" ht="9" customHeight="1">
      <c r="A33" s="242"/>
      <c r="B33" s="121"/>
      <c r="C33" s="121"/>
      <c r="D33" s="131"/>
      <c r="E33" s="106"/>
      <c r="F33" s="106"/>
      <c r="G33" s="71"/>
      <c r="H33" s="106"/>
      <c r="I33" s="273"/>
      <c r="J33" s="274" t="str">
        <f>UPPER(IF(OR(I34="a",I34="as"),E31,IF(OR(I34="b",I34="bs"),E35,)))</f>
        <v>ΘΕΟΔΩΡΙΔΗΣ</v>
      </c>
      <c r="K33" s="284"/>
      <c r="L33" s="112"/>
      <c r="M33" s="114"/>
      <c r="N33" s="112"/>
      <c r="O33" s="280"/>
      <c r="P33" s="112"/>
      <c r="Q33" s="115"/>
      <c r="R33" s="118"/>
    </row>
    <row r="34" spans="1:18" s="46" customFormat="1" ht="9" customHeight="1">
      <c r="A34" s="242"/>
      <c r="B34" s="121"/>
      <c r="C34" s="121"/>
      <c r="D34" s="131"/>
      <c r="E34" s="106"/>
      <c r="F34" s="106"/>
      <c r="G34" s="71"/>
      <c r="H34" s="124" t="s">
        <v>13</v>
      </c>
      <c r="I34" s="133" t="s">
        <v>363</v>
      </c>
      <c r="J34" s="276" t="str">
        <f>UPPER(IF(OR(I34="a",I34="as"),E32,IF(OR(I34="b",I34="bs"),E36,)))</f>
        <v>ΣΤΑΣΙΝΟΠΟΥΛΟΥ</v>
      </c>
      <c r="K34" s="272"/>
      <c r="L34" s="112"/>
      <c r="M34" s="114"/>
      <c r="N34" s="112"/>
      <c r="O34" s="280"/>
      <c r="P34" s="112"/>
      <c r="Q34" s="115"/>
      <c r="R34" s="118"/>
    </row>
    <row r="35" spans="1:18" s="46" customFormat="1" ht="9" customHeight="1">
      <c r="A35" s="242">
        <v>8</v>
      </c>
      <c r="B35" s="107">
        <f>IF($D35="","",VLOOKUP($D35,#REF!,20))</f>
      </c>
      <c r="C35" s="107">
        <f>IF($D35="","",VLOOKUP($D35,#REF!,21))</f>
      </c>
      <c r="D35" s="108"/>
      <c r="E35" s="128" t="s">
        <v>597</v>
      </c>
      <c r="F35" s="128" t="s">
        <v>469</v>
      </c>
      <c r="G35" s="278"/>
      <c r="H35" s="128">
        <f>IF($D35="","",VLOOKUP($D35,#REF!,4))</f>
      </c>
      <c r="I35" s="279"/>
      <c r="J35" s="112" t="s">
        <v>819</v>
      </c>
      <c r="K35" s="114"/>
      <c r="L35" s="151"/>
      <c r="M35" s="275"/>
      <c r="N35" s="112"/>
      <c r="O35" s="280"/>
      <c r="P35" s="112"/>
      <c r="Q35" s="115"/>
      <c r="R35" s="118"/>
    </row>
    <row r="36" spans="1:18" s="46" customFormat="1" ht="9" customHeight="1">
      <c r="A36" s="242"/>
      <c r="B36" s="271"/>
      <c r="C36" s="271"/>
      <c r="D36" s="271"/>
      <c r="E36" s="128" t="s">
        <v>802</v>
      </c>
      <c r="F36" s="128" t="s">
        <v>679</v>
      </c>
      <c r="G36" s="278"/>
      <c r="H36" s="128">
        <f>IF($D35="","",VLOOKUP($D35,#REF!,9))</f>
      </c>
      <c r="I36" s="272"/>
      <c r="J36" s="112"/>
      <c r="K36" s="114"/>
      <c r="L36" s="257"/>
      <c r="M36" s="281"/>
      <c r="N36" s="112"/>
      <c r="O36" s="280"/>
      <c r="P36" s="112"/>
      <c r="Q36" s="115"/>
      <c r="R36" s="118"/>
    </row>
    <row r="37" spans="1:18" s="46" customFormat="1" ht="9" customHeight="1">
      <c r="A37" s="242"/>
      <c r="B37" s="121"/>
      <c r="C37" s="121"/>
      <c r="D37" s="131"/>
      <c r="E37" s="106"/>
      <c r="F37" s="106"/>
      <c r="G37" s="71"/>
      <c r="H37" s="106"/>
      <c r="I37" s="282"/>
      <c r="J37" s="112"/>
      <c r="K37" s="114"/>
      <c r="L37" s="112"/>
      <c r="M37" s="114"/>
      <c r="N37" s="114"/>
      <c r="O37" s="273"/>
      <c r="P37" s="274" t="str">
        <f>UPPER(IF(OR(O38="a",O38="as"),N21,IF(OR(O38="b",O38="bs"),N53,)))</f>
        <v>ΤΑΜΠΟΥΡΛΟΣ</v>
      </c>
      <c r="Q37" s="286"/>
      <c r="R37" s="118"/>
    </row>
    <row r="38" spans="1:18" s="46" customFormat="1" ht="9" customHeight="1">
      <c r="A38" s="242"/>
      <c r="B38" s="121"/>
      <c r="C38" s="121"/>
      <c r="D38" s="131"/>
      <c r="E38" s="106"/>
      <c r="F38" s="106"/>
      <c r="G38" s="71"/>
      <c r="H38" s="106"/>
      <c r="I38" s="282"/>
      <c r="J38" s="112"/>
      <c r="K38" s="114"/>
      <c r="L38" s="112"/>
      <c r="M38" s="114"/>
      <c r="N38" s="124" t="s">
        <v>13</v>
      </c>
      <c r="O38" s="133" t="s">
        <v>363</v>
      </c>
      <c r="P38" s="276" t="str">
        <f>UPPER(IF(OR(O38="a",O38="as"),N22,IF(OR(O38="b",O38="bs"),N54,)))</f>
        <v>ΠΟΠ</v>
      </c>
      <c r="Q38" s="287"/>
      <c r="R38" s="118"/>
    </row>
    <row r="39" spans="1:18" s="46" customFormat="1" ht="9" customHeight="1">
      <c r="A39" s="283">
        <v>9</v>
      </c>
      <c r="B39" s="107">
        <f>IF($D39="","",VLOOKUP($D39,#REF!,20))</f>
      </c>
      <c r="C39" s="107">
        <f>IF($D39="","",VLOOKUP($D39,#REF!,21))</f>
      </c>
      <c r="D39" s="108"/>
      <c r="E39" s="128" t="s">
        <v>552</v>
      </c>
      <c r="F39" s="128" t="s">
        <v>248</v>
      </c>
      <c r="G39" s="278"/>
      <c r="H39" s="128">
        <f>IF($D39="","",VLOOKUP($D39,#REF!,4))</f>
      </c>
      <c r="I39" s="270"/>
      <c r="J39" s="112"/>
      <c r="K39" s="114"/>
      <c r="L39" s="112"/>
      <c r="M39" s="114"/>
      <c r="N39" s="112"/>
      <c r="O39" s="280"/>
      <c r="P39" s="151" t="s">
        <v>966</v>
      </c>
      <c r="Q39" s="115"/>
      <c r="R39" s="118"/>
    </row>
    <row r="40" spans="1:18" s="46" customFormat="1" ht="9" customHeight="1">
      <c r="A40" s="242"/>
      <c r="B40" s="271"/>
      <c r="C40" s="271"/>
      <c r="D40" s="271"/>
      <c r="E40" s="128" t="s">
        <v>800</v>
      </c>
      <c r="F40" s="128" t="s">
        <v>801</v>
      </c>
      <c r="G40" s="278"/>
      <c r="H40" s="128">
        <f>IF($D39="","",VLOOKUP($D39,#REF!,9))</f>
      </c>
      <c r="I40" s="272"/>
      <c r="J40" s="104">
        <f>IF(I40="a",E39,IF(I40="b",E41,""))</f>
      </c>
      <c r="K40" s="114"/>
      <c r="L40" s="112"/>
      <c r="M40" s="114"/>
      <c r="N40" s="112"/>
      <c r="O40" s="280"/>
      <c r="P40" s="257"/>
      <c r="Q40" s="288"/>
      <c r="R40" s="118"/>
    </row>
    <row r="41" spans="1:18" s="46" customFormat="1" ht="9" customHeight="1">
      <c r="A41" s="242"/>
      <c r="B41" s="121"/>
      <c r="C41" s="121"/>
      <c r="D41" s="131"/>
      <c r="E41" s="106"/>
      <c r="F41" s="106"/>
      <c r="G41" s="71"/>
      <c r="H41" s="106"/>
      <c r="I41" s="273"/>
      <c r="J41" s="274" t="str">
        <f>UPPER(IF(OR(I42="a",I42="as"),E39,IF(OR(I42="b",I42="bs"),E43,)))</f>
        <v>ΒΑΚΑΛΗΣ</v>
      </c>
      <c r="K41" s="275"/>
      <c r="L41" s="112"/>
      <c r="M41" s="114"/>
      <c r="N41" s="112"/>
      <c r="O41" s="280"/>
      <c r="P41" s="112"/>
      <c r="Q41" s="115"/>
      <c r="R41" s="118"/>
    </row>
    <row r="42" spans="1:18" s="46" customFormat="1" ht="9" customHeight="1">
      <c r="A42" s="242"/>
      <c r="B42" s="121"/>
      <c r="C42" s="121"/>
      <c r="D42" s="131"/>
      <c r="E42" s="106"/>
      <c r="F42" s="106"/>
      <c r="G42" s="71"/>
      <c r="H42" s="124" t="s">
        <v>13</v>
      </c>
      <c r="I42" s="133" t="s">
        <v>363</v>
      </c>
      <c r="J42" s="276" t="str">
        <f>UPPER(IF(OR(I42="a",I42="as"),E40,IF(OR(I42="b",I42="bs"),E44,)))</f>
        <v>ΡΩΣΣΩΝΗ</v>
      </c>
      <c r="K42" s="277"/>
      <c r="L42" s="112"/>
      <c r="M42" s="114"/>
      <c r="N42" s="112"/>
      <c r="O42" s="280"/>
      <c r="P42" s="112"/>
      <c r="Q42" s="115"/>
      <c r="R42" s="118"/>
    </row>
    <row r="43" spans="1:18" s="46" customFormat="1" ht="9" customHeight="1">
      <c r="A43" s="242">
        <v>10</v>
      </c>
      <c r="B43" s="107">
        <f>IF($D43="","",VLOOKUP($D43,#REF!,20))</f>
      </c>
      <c r="C43" s="107">
        <f>IF($D43="","",VLOOKUP($D43,#REF!,21))</f>
      </c>
      <c r="D43" s="108"/>
      <c r="E43" s="128" t="s">
        <v>608</v>
      </c>
      <c r="F43" s="128" t="s">
        <v>609</v>
      </c>
      <c r="G43" s="278"/>
      <c r="H43" s="128">
        <f>IF($D43="","",VLOOKUP($D43,#REF!,4))</f>
      </c>
      <c r="I43" s="279"/>
      <c r="J43" s="112" t="s">
        <v>827</v>
      </c>
      <c r="K43" s="280"/>
      <c r="L43" s="151"/>
      <c r="M43" s="275"/>
      <c r="N43" s="112"/>
      <c r="O43" s="280"/>
      <c r="P43" s="112"/>
      <c r="Q43" s="115"/>
      <c r="R43" s="118"/>
    </row>
    <row r="44" spans="1:18" s="46" customFormat="1" ht="9" customHeight="1">
      <c r="A44" s="242"/>
      <c r="B44" s="271"/>
      <c r="C44" s="271"/>
      <c r="D44" s="271"/>
      <c r="E44" s="128" t="s">
        <v>803</v>
      </c>
      <c r="F44" s="128" t="s">
        <v>709</v>
      </c>
      <c r="G44" s="278"/>
      <c r="H44" s="128">
        <f>IF($D43="","",VLOOKUP($D43,#REF!,9))</f>
      </c>
      <c r="I44" s="272"/>
      <c r="J44" s="112"/>
      <c r="K44" s="280"/>
      <c r="L44" s="257"/>
      <c r="M44" s="281"/>
      <c r="N44" s="112"/>
      <c r="O44" s="280"/>
      <c r="P44" s="112"/>
      <c r="Q44" s="115"/>
      <c r="R44" s="118"/>
    </row>
    <row r="45" spans="1:18" s="46" customFormat="1" ht="9" customHeight="1">
      <c r="A45" s="242"/>
      <c r="B45" s="121"/>
      <c r="C45" s="121"/>
      <c r="D45" s="131"/>
      <c r="E45" s="106"/>
      <c r="F45" s="106"/>
      <c r="G45" s="71"/>
      <c r="H45" s="106"/>
      <c r="I45" s="282"/>
      <c r="J45" s="112"/>
      <c r="K45" s="273"/>
      <c r="L45" s="274" t="str">
        <f>UPPER(IF(OR(K46="a",K46="as"),J41,IF(OR(K46="b",K46="bs"),J49,)))</f>
        <v>ΒΑΚΑΛΗΣ</v>
      </c>
      <c r="M45" s="114"/>
      <c r="N45" s="112"/>
      <c r="O45" s="280"/>
      <c r="P45" s="112"/>
      <c r="Q45" s="115"/>
      <c r="R45" s="118"/>
    </row>
    <row r="46" spans="1:18" s="46" customFormat="1" ht="9" customHeight="1">
      <c r="A46" s="242"/>
      <c r="B46" s="121"/>
      <c r="C46" s="121"/>
      <c r="D46" s="131"/>
      <c r="E46" s="106"/>
      <c r="F46" s="106"/>
      <c r="G46" s="71"/>
      <c r="H46" s="106"/>
      <c r="I46" s="282"/>
      <c r="J46" s="124" t="s">
        <v>13</v>
      </c>
      <c r="K46" s="133" t="s">
        <v>820</v>
      </c>
      <c r="L46" s="276" t="str">
        <f>UPPER(IF(OR(K46="a",K46="as"),J42,IF(OR(K46="b",K46="bs"),J50,)))</f>
        <v>ΡΩΣΣΩΝΗ</v>
      </c>
      <c r="M46" s="277"/>
      <c r="N46" s="112"/>
      <c r="O46" s="280"/>
      <c r="P46" s="112"/>
      <c r="Q46" s="115"/>
      <c r="R46" s="118"/>
    </row>
    <row r="47" spans="1:18" s="46" customFormat="1" ht="9" customHeight="1">
      <c r="A47" s="283">
        <v>11</v>
      </c>
      <c r="B47" s="107">
        <f>IF($D47="","",VLOOKUP($D47,#REF!,20))</f>
      </c>
      <c r="C47" s="107">
        <f>IF($D47="","",VLOOKUP($D47,#REF!,21))</f>
      </c>
      <c r="D47" s="108"/>
      <c r="E47" s="128" t="s">
        <v>226</v>
      </c>
      <c r="F47" s="128">
        <f>IF($D47="","",VLOOKUP($D47,#REF!,3))</f>
      </c>
      <c r="G47" s="278"/>
      <c r="H47" s="128">
        <f>IF($D47="","",VLOOKUP($D47,#REF!,4))</f>
      </c>
      <c r="I47" s="270"/>
      <c r="J47" s="112"/>
      <c r="K47" s="280"/>
      <c r="L47" s="112" t="s">
        <v>831</v>
      </c>
      <c r="M47" s="280"/>
      <c r="N47" s="151"/>
      <c r="O47" s="280"/>
      <c r="P47" s="112"/>
      <c r="Q47" s="115"/>
      <c r="R47" s="118"/>
    </row>
    <row r="48" spans="1:18" s="46" customFormat="1" ht="9" customHeight="1">
      <c r="A48" s="242"/>
      <c r="B48" s="271"/>
      <c r="C48" s="271"/>
      <c r="D48" s="271"/>
      <c r="E48" s="128">
        <f>UPPER(IF($D47="","",VLOOKUP($D47,#REF!,7)))</f>
      </c>
      <c r="F48" s="128">
        <f>IF($D47="","",VLOOKUP($D47,#REF!,8))</f>
      </c>
      <c r="G48" s="278"/>
      <c r="H48" s="128">
        <f>IF($D47="","",VLOOKUP($D47,#REF!,9))</f>
      </c>
      <c r="I48" s="272"/>
      <c r="J48" s="104">
        <f>IF(I48="a",E47,IF(I48="b",E49,""))</f>
      </c>
      <c r="K48" s="280"/>
      <c r="L48" s="112"/>
      <c r="M48" s="280"/>
      <c r="N48" s="112"/>
      <c r="O48" s="280"/>
      <c r="P48" s="112"/>
      <c r="Q48" s="115"/>
      <c r="R48" s="118"/>
    </row>
    <row r="49" spans="1:18" s="46" customFormat="1" ht="9" customHeight="1">
      <c r="A49" s="242"/>
      <c r="B49" s="121"/>
      <c r="C49" s="121"/>
      <c r="D49" s="121"/>
      <c r="E49" s="106"/>
      <c r="F49" s="106"/>
      <c r="G49" s="71"/>
      <c r="H49" s="106"/>
      <c r="I49" s="273"/>
      <c r="J49" s="274" t="str">
        <f>UPPER(IF(OR(I50="a",I50="as"),E47,IF(OR(I50="b",I50="bs"),E51,)))</f>
        <v>ΜΠΟΥΡΛΑΚΟΣ</v>
      </c>
      <c r="K49" s="284"/>
      <c r="L49" s="112"/>
      <c r="M49" s="280"/>
      <c r="N49" s="112"/>
      <c r="O49" s="280"/>
      <c r="P49" s="112"/>
      <c r="Q49" s="115"/>
      <c r="R49" s="118"/>
    </row>
    <row r="50" spans="1:18" s="46" customFormat="1" ht="9" customHeight="1">
      <c r="A50" s="242"/>
      <c r="B50" s="121"/>
      <c r="C50" s="121"/>
      <c r="D50" s="121"/>
      <c r="E50" s="106"/>
      <c r="F50" s="106"/>
      <c r="G50" s="71"/>
      <c r="H50" s="124" t="s">
        <v>13</v>
      </c>
      <c r="I50" s="133" t="s">
        <v>365</v>
      </c>
      <c r="J50" s="276" t="str">
        <f>UPPER(IF(OR(I50="a",I50="as"),E48,IF(OR(I50="b",I50="bs"),E52,)))</f>
        <v>ΣΤΑΥΡΙΔΟΥ</v>
      </c>
      <c r="K50" s="272"/>
      <c r="L50" s="112"/>
      <c r="M50" s="280"/>
      <c r="N50" s="112"/>
      <c r="O50" s="280"/>
      <c r="P50" s="112"/>
      <c r="Q50" s="115"/>
      <c r="R50" s="118"/>
    </row>
    <row r="51" spans="1:18" s="46" customFormat="1" ht="9" customHeight="1">
      <c r="A51" s="289">
        <v>12</v>
      </c>
      <c r="B51" s="107">
        <f>IF($D51="","",VLOOKUP($D51,#REF!,20))</f>
      </c>
      <c r="C51" s="107">
        <f>IF($D51="","",VLOOKUP($D51,#REF!,21))</f>
      </c>
      <c r="D51" s="108"/>
      <c r="E51" s="360" t="s">
        <v>747</v>
      </c>
      <c r="F51" s="360" t="s">
        <v>248</v>
      </c>
      <c r="G51" s="364"/>
      <c r="H51" s="109">
        <f>IF($D51="","",VLOOKUP($D51,#REF!,4))</f>
      </c>
      <c r="I51" s="279"/>
      <c r="J51" s="112"/>
      <c r="K51" s="114"/>
      <c r="L51" s="151"/>
      <c r="M51" s="284"/>
      <c r="N51" s="112"/>
      <c r="O51" s="280"/>
      <c r="P51" s="112"/>
      <c r="Q51" s="115"/>
      <c r="R51" s="118"/>
    </row>
    <row r="52" spans="1:18" s="46" customFormat="1" ht="9" customHeight="1">
      <c r="A52" s="242"/>
      <c r="B52" s="271"/>
      <c r="C52" s="271"/>
      <c r="D52" s="271"/>
      <c r="E52" s="360" t="s">
        <v>699</v>
      </c>
      <c r="F52" s="360" t="s">
        <v>700</v>
      </c>
      <c r="G52" s="364"/>
      <c r="H52" s="109">
        <f>IF($D51="","",VLOOKUP($D51,#REF!,9))</f>
      </c>
      <c r="I52" s="272"/>
      <c r="J52" s="112"/>
      <c r="K52" s="114"/>
      <c r="L52" s="257"/>
      <c r="M52" s="285"/>
      <c r="N52" s="112"/>
      <c r="O52" s="280"/>
      <c r="P52" s="112"/>
      <c r="Q52" s="115"/>
      <c r="R52" s="118"/>
    </row>
    <row r="53" spans="1:18" s="46" customFormat="1" ht="9" customHeight="1">
      <c r="A53" s="242"/>
      <c r="B53" s="121"/>
      <c r="C53" s="121"/>
      <c r="D53" s="121"/>
      <c r="E53" s="106"/>
      <c r="F53" s="106"/>
      <c r="G53" s="71"/>
      <c r="H53" s="106"/>
      <c r="I53" s="282"/>
      <c r="J53" s="112"/>
      <c r="K53" s="114"/>
      <c r="L53" s="112"/>
      <c r="M53" s="273"/>
      <c r="N53" s="274" t="str">
        <f>UPPER(IF(OR(M54="a",M54="as"),L45,IF(OR(M54="b",M54="bs"),L61,)))</f>
        <v>ΒΑΡΒΕΡΗΣ</v>
      </c>
      <c r="O53" s="280"/>
      <c r="P53" s="112"/>
      <c r="Q53" s="115"/>
      <c r="R53" s="118"/>
    </row>
    <row r="54" spans="1:18" s="46" customFormat="1" ht="9" customHeight="1">
      <c r="A54" s="242"/>
      <c r="B54" s="121"/>
      <c r="C54" s="121"/>
      <c r="D54" s="121"/>
      <c r="E54" s="106"/>
      <c r="F54" s="106"/>
      <c r="G54" s="71"/>
      <c r="H54" s="106"/>
      <c r="I54" s="282"/>
      <c r="J54" s="112"/>
      <c r="K54" s="114"/>
      <c r="L54" s="124" t="s">
        <v>13</v>
      </c>
      <c r="M54" s="133" t="s">
        <v>365</v>
      </c>
      <c r="N54" s="276" t="str">
        <f>UPPER(IF(OR(M54="a",M54="as"),L46,IF(OR(M54="b",M54="bs"),L62,)))</f>
        <v>PRECUP</v>
      </c>
      <c r="O54" s="272"/>
      <c r="P54" s="112"/>
      <c r="Q54" s="115"/>
      <c r="R54" s="118"/>
    </row>
    <row r="55" spans="1:18" s="46" customFormat="1" ht="9" customHeight="1">
      <c r="A55" s="283">
        <v>13</v>
      </c>
      <c r="B55" s="107">
        <f>IF($D55="","",VLOOKUP($D55,#REF!,20))</f>
      </c>
      <c r="C55" s="107">
        <f>IF($D55="","",VLOOKUP($D55,#REF!,21))</f>
      </c>
      <c r="D55" s="108"/>
      <c r="E55" s="128" t="s">
        <v>545</v>
      </c>
      <c r="F55" s="128" t="s">
        <v>228</v>
      </c>
      <c r="G55" s="278"/>
      <c r="H55" s="128">
        <f>IF($D55="","",VLOOKUP($D55,#REF!,4))</f>
      </c>
      <c r="I55" s="270"/>
      <c r="J55" s="112"/>
      <c r="K55" s="114"/>
      <c r="L55" s="112"/>
      <c r="M55" s="280"/>
      <c r="N55" s="112" t="s">
        <v>856</v>
      </c>
      <c r="O55" s="114"/>
      <c r="P55" s="112"/>
      <c r="Q55" s="115"/>
      <c r="R55" s="118"/>
    </row>
    <row r="56" spans="1:18" s="46" customFormat="1" ht="9" customHeight="1">
      <c r="A56" s="242"/>
      <c r="B56" s="271"/>
      <c r="C56" s="271"/>
      <c r="D56" s="271"/>
      <c r="E56" s="128" t="s">
        <v>663</v>
      </c>
      <c r="F56" s="128" t="s">
        <v>675</v>
      </c>
      <c r="G56" s="278"/>
      <c r="H56" s="128">
        <f>IF($D55="","",VLOOKUP($D55,#REF!,9))</f>
      </c>
      <c r="I56" s="272"/>
      <c r="J56" s="104">
        <f>IF(I56="a",E55,IF(I56="b",E57,""))</f>
      </c>
      <c r="K56" s="114"/>
      <c r="L56" s="112"/>
      <c r="M56" s="280"/>
      <c r="N56" s="112"/>
      <c r="O56" s="114"/>
      <c r="P56" s="112"/>
      <c r="Q56" s="115"/>
      <c r="R56" s="118"/>
    </row>
    <row r="57" spans="1:18" s="46" customFormat="1" ht="9" customHeight="1">
      <c r="A57" s="242"/>
      <c r="B57" s="121"/>
      <c r="C57" s="121"/>
      <c r="D57" s="131"/>
      <c r="E57" s="106"/>
      <c r="F57" s="106"/>
      <c r="G57" s="71"/>
      <c r="H57" s="106"/>
      <c r="I57" s="273"/>
      <c r="J57" s="274" t="str">
        <f>UPPER(IF(OR(I58="a",I58="as"),E55,IF(OR(I58="b",I58="bs"),E59,)))</f>
        <v>ΚΑΜΑΡΙΚΟΣ</v>
      </c>
      <c r="K57" s="275"/>
      <c r="L57" s="112"/>
      <c r="M57" s="280"/>
      <c r="N57" s="112"/>
      <c r="O57" s="114"/>
      <c r="P57" s="112"/>
      <c r="Q57" s="115"/>
      <c r="R57" s="118"/>
    </row>
    <row r="58" spans="1:18" s="46" customFormat="1" ht="9" customHeight="1">
      <c r="A58" s="242"/>
      <c r="B58" s="121"/>
      <c r="C58" s="121"/>
      <c r="D58" s="131"/>
      <c r="E58" s="106"/>
      <c r="F58" s="106"/>
      <c r="G58" s="71"/>
      <c r="H58" s="124" t="s">
        <v>13</v>
      </c>
      <c r="I58" s="133" t="s">
        <v>365</v>
      </c>
      <c r="J58" s="276" t="str">
        <f>UPPER(IF(OR(I58="a",I58="as"),E56,IF(OR(I58="b",I58="bs"),E60,)))</f>
        <v>ΡΟΥΣΗ</v>
      </c>
      <c r="K58" s="277"/>
      <c r="L58" s="112"/>
      <c r="M58" s="280"/>
      <c r="N58" s="112"/>
      <c r="O58" s="114"/>
      <c r="P58" s="112"/>
      <c r="Q58" s="115"/>
      <c r="R58" s="118"/>
    </row>
    <row r="59" spans="1:18" s="46" customFormat="1" ht="9" customHeight="1">
      <c r="A59" s="242">
        <v>14</v>
      </c>
      <c r="B59" s="107">
        <f>IF($D59="","",VLOOKUP($D59,#REF!,20))</f>
      </c>
      <c r="C59" s="107">
        <f>IF($D59="","",VLOOKUP($D59,#REF!,21))</f>
      </c>
      <c r="D59" s="108"/>
      <c r="E59" s="128" t="s">
        <v>761</v>
      </c>
      <c r="F59" s="128" t="s">
        <v>307</v>
      </c>
      <c r="G59" s="278"/>
      <c r="H59" s="128">
        <f>IF($D59="","",VLOOKUP($D59,#REF!,4))</f>
      </c>
      <c r="I59" s="279"/>
      <c r="J59" s="112" t="s">
        <v>860</v>
      </c>
      <c r="K59" s="280"/>
      <c r="L59" s="151"/>
      <c r="M59" s="284"/>
      <c r="N59" s="112"/>
      <c r="O59" s="114"/>
      <c r="P59" s="112"/>
      <c r="Q59" s="115"/>
      <c r="R59" s="118"/>
    </row>
    <row r="60" spans="1:18" s="46" customFormat="1" ht="9" customHeight="1">
      <c r="A60" s="242"/>
      <c r="B60" s="271"/>
      <c r="C60" s="271"/>
      <c r="D60" s="271"/>
      <c r="E60" s="128" t="s">
        <v>804</v>
      </c>
      <c r="F60" s="128" t="s">
        <v>678</v>
      </c>
      <c r="G60" s="278"/>
      <c r="H60" s="128">
        <f>IF($D59="","",VLOOKUP($D59,#REF!,9))</f>
      </c>
      <c r="I60" s="272"/>
      <c r="J60" s="112"/>
      <c r="K60" s="280"/>
      <c r="L60" s="257"/>
      <c r="M60" s="285"/>
      <c r="N60" s="112"/>
      <c r="O60" s="114"/>
      <c r="P60" s="112"/>
      <c r="Q60" s="115"/>
      <c r="R60" s="118"/>
    </row>
    <row r="61" spans="1:18" s="46" customFormat="1" ht="9" customHeight="1">
      <c r="A61" s="242"/>
      <c r="B61" s="121"/>
      <c r="C61" s="121"/>
      <c r="D61" s="131"/>
      <c r="E61" s="106"/>
      <c r="F61" s="106"/>
      <c r="G61" s="71"/>
      <c r="H61" s="106"/>
      <c r="I61" s="282"/>
      <c r="J61" s="112"/>
      <c r="K61" s="273"/>
      <c r="L61" s="274" t="str">
        <f>UPPER(IF(OR(K62="a",K62="as"),J57,IF(OR(K62="b",K62="bs"),J65,)))</f>
        <v>ΒΑΡΒΕΡΗΣ</v>
      </c>
      <c r="M61" s="280"/>
      <c r="N61" s="112"/>
      <c r="O61" s="114"/>
      <c r="P61" s="112"/>
      <c r="Q61" s="115"/>
      <c r="R61" s="118"/>
    </row>
    <row r="62" spans="1:18" s="46" customFormat="1" ht="9" customHeight="1">
      <c r="A62" s="242"/>
      <c r="B62" s="121"/>
      <c r="C62" s="121"/>
      <c r="D62" s="131"/>
      <c r="E62" s="106"/>
      <c r="F62" s="106"/>
      <c r="G62" s="71"/>
      <c r="H62" s="106"/>
      <c r="I62" s="282"/>
      <c r="J62" s="124" t="s">
        <v>13</v>
      </c>
      <c r="K62" s="133" t="s">
        <v>365</v>
      </c>
      <c r="L62" s="276" t="str">
        <f>UPPER(IF(OR(K62="a",K62="as"),J58,IF(OR(K62="b",K62="bs"),J66,)))</f>
        <v>PRECUP</v>
      </c>
      <c r="M62" s="272"/>
      <c r="N62" s="112"/>
      <c r="O62" s="114"/>
      <c r="P62" s="112"/>
      <c r="Q62" s="115"/>
      <c r="R62" s="118"/>
    </row>
    <row r="63" spans="1:18" s="46" customFormat="1" ht="9" customHeight="1">
      <c r="A63" s="283">
        <v>15</v>
      </c>
      <c r="B63" s="107">
        <f>IF($D63="","",VLOOKUP($D63,#REF!,20))</f>
      </c>
      <c r="C63" s="107">
        <f>IF($D63="","",VLOOKUP($D63,#REF!,21))</f>
      </c>
      <c r="D63" s="108"/>
      <c r="E63" s="128" t="s">
        <v>226</v>
      </c>
      <c r="F63" s="128">
        <f>IF($D63="","",VLOOKUP($D63,#REF!,3))</f>
      </c>
      <c r="G63" s="278"/>
      <c r="H63" s="128">
        <f>IF($D63="","",VLOOKUP($D63,#REF!,4))</f>
      </c>
      <c r="I63" s="270"/>
      <c r="J63" s="112"/>
      <c r="K63" s="280"/>
      <c r="L63" s="112" t="s">
        <v>914</v>
      </c>
      <c r="M63" s="114"/>
      <c r="N63" s="151"/>
      <c r="O63" s="114"/>
      <c r="P63" s="112"/>
      <c r="Q63" s="115"/>
      <c r="R63" s="118"/>
    </row>
    <row r="64" spans="1:18" s="46" customFormat="1" ht="9" customHeight="1">
      <c r="A64" s="242"/>
      <c r="B64" s="271"/>
      <c r="C64" s="271"/>
      <c r="D64" s="271"/>
      <c r="E64" s="128">
        <f>UPPER(IF($D63="","",VLOOKUP($D63,#REF!,7)))</f>
      </c>
      <c r="F64" s="128">
        <f>IF($D63="","",VLOOKUP($D63,#REF!,8))</f>
      </c>
      <c r="G64" s="278"/>
      <c r="H64" s="128">
        <f>IF($D63="","",VLOOKUP($D63,#REF!,9))</f>
      </c>
      <c r="I64" s="272"/>
      <c r="J64" s="104">
        <f>IF(I64="a",E63,IF(I64="b",E65,""))</f>
      </c>
      <c r="K64" s="280"/>
      <c r="L64" s="112"/>
      <c r="M64" s="114"/>
      <c r="N64" s="112"/>
      <c r="O64" s="114"/>
      <c r="P64" s="112"/>
      <c r="Q64" s="115"/>
      <c r="R64" s="118"/>
    </row>
    <row r="65" spans="1:18" s="46" customFormat="1" ht="9" customHeight="1">
      <c r="A65" s="242"/>
      <c r="B65" s="121"/>
      <c r="C65" s="121"/>
      <c r="D65" s="121"/>
      <c r="E65" s="145"/>
      <c r="F65" s="145"/>
      <c r="G65" s="290"/>
      <c r="H65" s="145"/>
      <c r="I65" s="273"/>
      <c r="J65" s="274" t="str">
        <f>UPPER(IF(OR(I66="a",I66="as"),E63,IF(OR(I66="b",I66="bs"),E67,)))</f>
        <v>ΒΑΡΒΕΡΗΣ</v>
      </c>
      <c r="K65" s="284"/>
      <c r="L65" s="112"/>
      <c r="M65" s="114"/>
      <c r="N65" s="112"/>
      <c r="O65" s="114"/>
      <c r="P65" s="112"/>
      <c r="Q65" s="115"/>
      <c r="R65" s="118"/>
    </row>
    <row r="66" spans="1:18" s="46" customFormat="1" ht="9" customHeight="1">
      <c r="A66" s="242"/>
      <c r="B66" s="121"/>
      <c r="C66" s="121"/>
      <c r="D66" s="121"/>
      <c r="E66" s="112"/>
      <c r="F66" s="112"/>
      <c r="G66" s="71"/>
      <c r="H66" s="124" t="s">
        <v>13</v>
      </c>
      <c r="I66" s="133" t="s">
        <v>365</v>
      </c>
      <c r="J66" s="276" t="str">
        <f>UPPER(IF(OR(I66="a",I66="as"),E64,IF(OR(I66="b",I66="bs"),E68,)))</f>
        <v>PRECUP</v>
      </c>
      <c r="K66" s="272"/>
      <c r="L66" s="112"/>
      <c r="M66" s="114"/>
      <c r="N66" s="112"/>
      <c r="O66" s="114"/>
      <c r="P66" s="112"/>
      <c r="Q66" s="115"/>
      <c r="R66" s="118"/>
    </row>
    <row r="67" spans="1:18" s="46" customFormat="1" ht="9" customHeight="1">
      <c r="A67" s="289">
        <v>16</v>
      </c>
      <c r="B67" s="107">
        <f>IF($D67="","",VLOOKUP($D67,#REF!,20))</f>
      </c>
      <c r="C67" s="107">
        <f>IF($D67="","",VLOOKUP($D67,#REF!,21))</f>
      </c>
      <c r="D67" s="108"/>
      <c r="E67" s="360" t="s">
        <v>395</v>
      </c>
      <c r="F67" s="360" t="s">
        <v>228</v>
      </c>
      <c r="G67" s="364"/>
      <c r="H67" s="109">
        <f>IF($D67="","",VLOOKUP($D67,#REF!,4))</f>
      </c>
      <c r="I67" s="279"/>
      <c r="J67" s="112"/>
      <c r="K67" s="114"/>
      <c r="L67" s="151"/>
      <c r="M67" s="275"/>
      <c r="N67" s="112"/>
      <c r="O67" s="114"/>
      <c r="P67" s="112"/>
      <c r="Q67" s="115"/>
      <c r="R67" s="118"/>
    </row>
    <row r="68" spans="1:18" s="46" customFormat="1" ht="9" customHeight="1">
      <c r="A68" s="242"/>
      <c r="B68" s="271"/>
      <c r="C68" s="271"/>
      <c r="D68" s="271"/>
      <c r="E68" s="360" t="s">
        <v>795</v>
      </c>
      <c r="F68" s="360" t="s">
        <v>796</v>
      </c>
      <c r="G68" s="364"/>
      <c r="H68" s="109">
        <f>IF($D67="","",VLOOKUP($D67,#REF!,9))</f>
      </c>
      <c r="I68" s="272"/>
      <c r="J68" s="112"/>
      <c r="K68" s="114"/>
      <c r="L68" s="257"/>
      <c r="M68" s="281"/>
      <c r="N68" s="112"/>
      <c r="O68" s="114"/>
      <c r="P68" s="112"/>
      <c r="Q68" s="115"/>
      <c r="R68" s="118"/>
    </row>
    <row r="69" spans="1:18" s="46" customFormat="1" ht="9" customHeight="1">
      <c r="A69" s="291"/>
      <c r="B69" s="292"/>
      <c r="C69" s="292"/>
      <c r="D69" s="293"/>
      <c r="E69" s="149"/>
      <c r="F69" s="149"/>
      <c r="G69" s="101"/>
      <c r="H69" s="149"/>
      <c r="I69" s="294"/>
      <c r="J69" s="116"/>
      <c r="K69" s="117"/>
      <c r="L69" s="116"/>
      <c r="M69" s="117"/>
      <c r="N69" s="116"/>
      <c r="O69" s="117"/>
      <c r="P69" s="116"/>
      <c r="Q69" s="117"/>
      <c r="R69" s="118"/>
    </row>
    <row r="70" spans="1:18" s="2" customFormat="1" ht="6" customHeight="1">
      <c r="A70" s="291"/>
      <c r="B70" s="292"/>
      <c r="C70" s="292"/>
      <c r="D70" s="293"/>
      <c r="E70" s="149"/>
      <c r="F70" s="149"/>
      <c r="G70" s="295"/>
      <c r="H70" s="149"/>
      <c r="I70" s="294"/>
      <c r="J70" s="116"/>
      <c r="K70" s="117"/>
      <c r="L70" s="156"/>
      <c r="M70" s="157"/>
      <c r="N70" s="156"/>
      <c r="O70" s="157"/>
      <c r="P70" s="156"/>
      <c r="Q70" s="157"/>
      <c r="R70" s="158"/>
    </row>
    <row r="71" spans="1:17" s="17" customFormat="1" ht="10.5" customHeight="1">
      <c r="A71" s="159" t="s">
        <v>26</v>
      </c>
      <c r="B71" s="160"/>
      <c r="C71" s="161"/>
      <c r="D71" s="162" t="s">
        <v>27</v>
      </c>
      <c r="E71" s="163" t="s">
        <v>195</v>
      </c>
      <c r="F71" s="163"/>
      <c r="G71" s="163"/>
      <c r="H71" s="255"/>
      <c r="I71" s="163" t="s">
        <v>27</v>
      </c>
      <c r="J71" s="163" t="s">
        <v>29</v>
      </c>
      <c r="K71" s="166"/>
      <c r="L71" s="163" t="s">
        <v>30</v>
      </c>
      <c r="M71" s="167"/>
      <c r="N71" s="168" t="s">
        <v>31</v>
      </c>
      <c r="O71" s="168"/>
      <c r="P71" s="169"/>
      <c r="Q71" s="170"/>
    </row>
    <row r="72" spans="1:17" s="17" customFormat="1" ht="9" customHeight="1">
      <c r="A72" s="172" t="s">
        <v>32</v>
      </c>
      <c r="B72" s="171"/>
      <c r="C72" s="173"/>
      <c r="D72" s="174">
        <v>1</v>
      </c>
      <c r="E72" s="65" t="s">
        <v>612</v>
      </c>
      <c r="F72" s="63"/>
      <c r="G72" s="63"/>
      <c r="H72" s="296"/>
      <c r="I72" s="297" t="s">
        <v>33</v>
      </c>
      <c r="J72" s="171"/>
      <c r="K72" s="177"/>
      <c r="L72" s="171"/>
      <c r="M72" s="178"/>
      <c r="N72" s="179" t="s">
        <v>196</v>
      </c>
      <c r="O72" s="180"/>
      <c r="P72" s="180"/>
      <c r="Q72" s="181"/>
    </row>
    <row r="73" spans="1:17" s="17" customFormat="1" ht="9" customHeight="1">
      <c r="A73" s="172" t="s">
        <v>35</v>
      </c>
      <c r="B73" s="171"/>
      <c r="C73" s="173"/>
      <c r="D73" s="174"/>
      <c r="E73" s="65" t="s">
        <v>659</v>
      </c>
      <c r="F73" s="63"/>
      <c r="G73" s="63"/>
      <c r="H73" s="296"/>
      <c r="I73" s="297"/>
      <c r="J73" s="171"/>
      <c r="K73" s="177"/>
      <c r="L73" s="171"/>
      <c r="M73" s="178"/>
      <c r="N73" s="184"/>
      <c r="O73" s="183"/>
      <c r="P73" s="184"/>
      <c r="Q73" s="185"/>
    </row>
    <row r="74" spans="1:17" s="17" customFormat="1" ht="9" customHeight="1">
      <c r="A74" s="186" t="s">
        <v>37</v>
      </c>
      <c r="B74" s="184"/>
      <c r="C74" s="187"/>
      <c r="D74" s="174">
        <v>2</v>
      </c>
      <c r="E74" s="65"/>
      <c r="F74" s="63"/>
      <c r="G74" s="63"/>
      <c r="H74" s="296"/>
      <c r="I74" s="297" t="s">
        <v>36</v>
      </c>
      <c r="J74" s="171"/>
      <c r="K74" s="177"/>
      <c r="L74" s="171"/>
      <c r="M74" s="178"/>
      <c r="N74" s="179" t="s">
        <v>39</v>
      </c>
      <c r="O74" s="180"/>
      <c r="P74" s="180"/>
      <c r="Q74" s="181"/>
    </row>
    <row r="75" spans="1:17" s="17" customFormat="1" ht="9" customHeight="1">
      <c r="A75" s="188"/>
      <c r="B75" s="93"/>
      <c r="C75" s="189"/>
      <c r="D75" s="174"/>
      <c r="E75" s="65"/>
      <c r="F75" s="63"/>
      <c r="G75" s="63"/>
      <c r="H75" s="296"/>
      <c r="I75" s="297"/>
      <c r="J75" s="171"/>
      <c r="K75" s="177"/>
      <c r="L75" s="171"/>
      <c r="M75" s="178"/>
      <c r="N75" s="171"/>
      <c r="O75" s="177"/>
      <c r="P75" s="171"/>
      <c r="Q75" s="178"/>
    </row>
    <row r="76" spans="1:17" s="17" customFormat="1" ht="9" customHeight="1">
      <c r="A76" s="190" t="s">
        <v>41</v>
      </c>
      <c r="B76" s="191"/>
      <c r="C76" s="192"/>
      <c r="D76" s="174">
        <v>3</v>
      </c>
      <c r="E76" s="65"/>
      <c r="F76" s="63"/>
      <c r="G76" s="63"/>
      <c r="H76" s="296"/>
      <c r="I76" s="297" t="s">
        <v>38</v>
      </c>
      <c r="J76" s="171"/>
      <c r="K76" s="177"/>
      <c r="L76" s="171"/>
      <c r="M76" s="178"/>
      <c r="N76" s="184"/>
      <c r="O76" s="183"/>
      <c r="P76" s="184"/>
      <c r="Q76" s="185"/>
    </row>
    <row r="77" spans="1:17" s="17" customFormat="1" ht="9" customHeight="1">
      <c r="A77" s="172" t="s">
        <v>32</v>
      </c>
      <c r="B77" s="171"/>
      <c r="C77" s="173"/>
      <c r="D77" s="174"/>
      <c r="E77" s="65"/>
      <c r="F77" s="63"/>
      <c r="G77" s="63"/>
      <c r="H77" s="296"/>
      <c r="I77" s="297"/>
      <c r="J77" s="171"/>
      <c r="K77" s="177"/>
      <c r="L77" s="171"/>
      <c r="M77" s="178"/>
      <c r="N77" s="179" t="s">
        <v>15</v>
      </c>
      <c r="O77" s="180"/>
      <c r="P77" s="180"/>
      <c r="Q77" s="181"/>
    </row>
    <row r="78" spans="1:17" s="17" customFormat="1" ht="9" customHeight="1">
      <c r="A78" s="172" t="s">
        <v>44</v>
      </c>
      <c r="B78" s="171"/>
      <c r="C78" s="193"/>
      <c r="D78" s="174">
        <v>4</v>
      </c>
      <c r="E78" s="65"/>
      <c r="F78" s="63"/>
      <c r="G78" s="63"/>
      <c r="H78" s="296"/>
      <c r="I78" s="297" t="s">
        <v>40</v>
      </c>
      <c r="J78" s="171"/>
      <c r="K78" s="177"/>
      <c r="L78" s="171"/>
      <c r="M78" s="178"/>
      <c r="N78" s="171"/>
      <c r="O78" s="177"/>
      <c r="P78" s="171"/>
      <c r="Q78" s="178"/>
    </row>
    <row r="79" spans="1:17" s="17" customFormat="1" ht="9" customHeight="1">
      <c r="A79" s="186" t="s">
        <v>46</v>
      </c>
      <c r="B79" s="184"/>
      <c r="C79" s="194"/>
      <c r="D79" s="195"/>
      <c r="E79" s="196"/>
      <c r="F79" s="298"/>
      <c r="G79" s="298"/>
      <c r="H79" s="299"/>
      <c r="I79" s="300"/>
      <c r="J79" s="184"/>
      <c r="K79" s="183"/>
      <c r="L79" s="184"/>
      <c r="M79" s="185"/>
      <c r="N79" s="184" t="str">
        <f>Q4</f>
        <v>ΤΑΜΠΟΣΗ ΤΕΡΕΖΑ</v>
      </c>
      <c r="O79" s="183"/>
      <c r="P79" s="184"/>
      <c r="Q79" s="301" t="e">
        <f>MIN(4,#REF!)</f>
        <v>#REF!</v>
      </c>
    </row>
    <row r="80" ht="15.75" customHeight="1"/>
    <row r="81" ht="9" customHeight="1"/>
  </sheetData>
  <sheetProtection/>
  <mergeCells count="1">
    <mergeCell ref="A4:C4"/>
  </mergeCells>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5 E39 E43 E47 E51 E55 E59 E63 E67 E31">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codeName="Sheet39">
    <pageSetUpPr fitToPage="1"/>
  </sheetPr>
  <dimension ref="A1:T79"/>
  <sheetViews>
    <sheetView showGridLines="0" showZeros="0"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9" max="19" width="8.7109375" style="0" customWidth="1"/>
    <col min="20" max="20" width="8.8515625" style="0" hidden="1" customWidth="1"/>
    <col min="21" max="21" width="5.7109375" style="0" customWidth="1"/>
  </cols>
  <sheetData>
    <row r="1" spans="1:17" s="79" customFormat="1" ht="21.75" customHeight="1">
      <c r="A1" s="66" t="str">
        <f>'Week SetUp'!$A$6</f>
        <v>FILOTHEI TENNIS OPEN 2011</v>
      </c>
      <c r="B1" s="81"/>
      <c r="I1" s="80"/>
      <c r="J1" s="258" t="s">
        <v>225</v>
      </c>
      <c r="K1" s="258"/>
      <c r="L1" s="259"/>
      <c r="M1" s="80"/>
      <c r="N1" s="80"/>
      <c r="O1" s="80"/>
      <c r="Q1" s="80"/>
    </row>
    <row r="2" spans="1:17" s="73" customFormat="1" ht="12.75">
      <c r="A2" s="68">
        <f>'Week SetUp'!$A$8</f>
        <v>0</v>
      </c>
      <c r="B2" s="68"/>
      <c r="C2" s="68"/>
      <c r="D2" s="68"/>
      <c r="E2" s="68"/>
      <c r="F2" s="84"/>
      <c r="I2" s="78"/>
      <c r="J2" s="258" t="s">
        <v>16</v>
      </c>
      <c r="K2" s="258"/>
      <c r="L2" s="258"/>
      <c r="M2" s="78"/>
      <c r="O2" s="78"/>
      <c r="Q2" s="78"/>
    </row>
    <row r="3" spans="1:17" s="18" customFormat="1" ht="10.5" customHeight="1">
      <c r="A3" s="55" t="s">
        <v>11</v>
      </c>
      <c r="B3" s="55"/>
      <c r="C3" s="55"/>
      <c r="D3" s="55"/>
      <c r="E3" s="55"/>
      <c r="F3" s="55" t="s">
        <v>5</v>
      </c>
      <c r="G3" s="55"/>
      <c r="H3" s="55"/>
      <c r="I3" s="260"/>
      <c r="J3" s="56" t="s">
        <v>6</v>
      </c>
      <c r="K3" s="87"/>
      <c r="L3" s="61" t="s">
        <v>14</v>
      </c>
      <c r="M3" s="260"/>
      <c r="N3" s="55"/>
      <c r="O3" s="260"/>
      <c r="P3" s="55"/>
      <c r="Q3" s="261" t="s">
        <v>7</v>
      </c>
    </row>
    <row r="4" spans="1:17" s="36" customFormat="1" ht="11.25" customHeight="1" thickBot="1">
      <c r="A4" s="387" t="str">
        <f>'Week SetUp'!$A$10</f>
        <v>9-25/9/2011</v>
      </c>
      <c r="B4" s="387"/>
      <c r="C4" s="387"/>
      <c r="D4" s="88"/>
      <c r="E4" s="88"/>
      <c r="F4" s="89" t="str">
        <f>'Week SetUp'!$C$10</f>
        <v>Α.Ο.Α.ΦΙΛΟΘΕΗΣ</v>
      </c>
      <c r="G4" s="262"/>
      <c r="H4" s="88"/>
      <c r="I4" s="263"/>
      <c r="J4" s="91">
        <f>'Week SetUp'!$D$10</f>
        <v>0</v>
      </c>
      <c r="K4" s="90"/>
      <c r="L4" s="72">
        <f>'Week SetUp'!$A$12</f>
        <v>0</v>
      </c>
      <c r="M4" s="263"/>
      <c r="N4" s="88"/>
      <c r="O4" s="263"/>
      <c r="P4" s="88"/>
      <c r="Q4" s="62" t="str">
        <f>'Week SetUp'!$E$10</f>
        <v>ΤΑΜΠΟΣΗ ΤΕΡΕΖΑ</v>
      </c>
    </row>
    <row r="5" spans="1:17" s="18" customFormat="1" ht="9.75">
      <c r="A5" s="264"/>
      <c r="B5" s="58" t="s">
        <v>17</v>
      </c>
      <c r="C5" s="58" t="str">
        <f>IF(OR(F2="Week 3",F2="Masters"),"CP","Rank")</f>
        <v>Rank</v>
      </c>
      <c r="D5" s="58" t="s">
        <v>19</v>
      </c>
      <c r="E5" s="59" t="s">
        <v>20</v>
      </c>
      <c r="F5" s="59" t="s">
        <v>12</v>
      </c>
      <c r="G5" s="59"/>
      <c r="H5" s="59" t="s">
        <v>21</v>
      </c>
      <c r="I5" s="59"/>
      <c r="J5" s="58" t="s">
        <v>22</v>
      </c>
      <c r="K5" s="265"/>
      <c r="L5" s="58" t="s">
        <v>23</v>
      </c>
      <c r="M5" s="265"/>
      <c r="N5" s="58" t="s">
        <v>24</v>
      </c>
      <c r="O5" s="265"/>
      <c r="P5" s="58" t="s">
        <v>194</v>
      </c>
      <c r="Q5" s="266"/>
    </row>
    <row r="6" spans="1:17" s="18" customFormat="1" ht="3.75" customHeight="1" thickBot="1">
      <c r="A6" s="267"/>
      <c r="B6" s="69"/>
      <c r="C6" s="69"/>
      <c r="D6" s="69"/>
      <c r="E6" s="21"/>
      <c r="F6" s="21"/>
      <c r="G6" s="71"/>
      <c r="H6" s="21"/>
      <c r="I6" s="76"/>
      <c r="J6" s="69"/>
      <c r="K6" s="76"/>
      <c r="L6" s="69"/>
      <c r="M6" s="76"/>
      <c r="N6" s="69"/>
      <c r="O6" s="76"/>
      <c r="P6" s="69"/>
      <c r="Q6" s="86"/>
    </row>
    <row r="7" spans="1:20" s="46" customFormat="1" ht="10.5" customHeight="1">
      <c r="A7" s="268">
        <v>1</v>
      </c>
      <c r="B7" s="107">
        <f>IF($D7="","",VLOOKUP($D7,#REF!,20))</f>
      </c>
      <c r="C7" s="107">
        <f>IF($D7="","",VLOOKUP($D7,#REF!,21))</f>
      </c>
      <c r="D7" s="108"/>
      <c r="E7" s="360" t="s">
        <v>773</v>
      </c>
      <c r="F7" s="360" t="s">
        <v>774</v>
      </c>
      <c r="G7" s="364"/>
      <c r="H7" s="109">
        <f>IF($D7="","",VLOOKUP($D7,#REF!,4))</f>
      </c>
      <c r="I7" s="270"/>
      <c r="J7" s="112"/>
      <c r="K7" s="114"/>
      <c r="L7" s="112"/>
      <c r="M7" s="114"/>
      <c r="N7" s="112"/>
      <c r="O7" s="114"/>
      <c r="P7" s="112"/>
      <c r="Q7" s="115"/>
      <c r="R7" s="118"/>
      <c r="T7" s="119" t="e">
        <f>#REF!</f>
        <v>#REF!</v>
      </c>
    </row>
    <row r="8" spans="1:20" s="46" customFormat="1" ht="9" customHeight="1">
      <c r="A8" s="242"/>
      <c r="B8" s="271"/>
      <c r="C8" s="271"/>
      <c r="D8" s="271"/>
      <c r="E8" s="360" t="s">
        <v>805</v>
      </c>
      <c r="F8" s="360" t="s">
        <v>698</v>
      </c>
      <c r="G8" s="364"/>
      <c r="H8" s="109">
        <f>IF($D7="","",VLOOKUP($D7,#REF!,9))</f>
      </c>
      <c r="I8" s="272"/>
      <c r="J8" s="104">
        <f>IF(I8="a",E7,IF(I8="b",E9,""))</f>
      </c>
      <c r="K8" s="114"/>
      <c r="L8" s="112"/>
      <c r="M8" s="114"/>
      <c r="N8" s="112"/>
      <c r="O8" s="114"/>
      <c r="P8" s="112"/>
      <c r="Q8" s="115"/>
      <c r="R8" s="118"/>
      <c r="T8" s="127" t="e">
        <f>#REF!</f>
        <v>#REF!</v>
      </c>
    </row>
    <row r="9" spans="1:20" s="46" customFormat="1" ht="9" customHeight="1">
      <c r="A9" s="242"/>
      <c r="B9" s="121"/>
      <c r="C9" s="121"/>
      <c r="D9" s="121"/>
      <c r="E9" s="106"/>
      <c r="F9" s="106"/>
      <c r="G9" s="71"/>
      <c r="H9" s="106"/>
      <c r="I9" s="273"/>
      <c r="J9" s="274" t="str">
        <f>UPPER(IF(OR(I10="a",I10="as"),E7,IF(OR(I10="b",I10="bs"),E11,)))</f>
        <v>ΚΑΠΛΑΝΗ</v>
      </c>
      <c r="K9" s="275"/>
      <c r="L9" s="112"/>
      <c r="M9" s="114"/>
      <c r="N9" s="112"/>
      <c r="O9" s="114"/>
      <c r="P9" s="112"/>
      <c r="Q9" s="115"/>
      <c r="R9" s="118"/>
      <c r="T9" s="127" t="e">
        <f>#REF!</f>
        <v>#REF!</v>
      </c>
    </row>
    <row r="10" spans="1:20" s="46" customFormat="1" ht="9" customHeight="1">
      <c r="A10" s="242"/>
      <c r="B10" s="121"/>
      <c r="C10" s="121"/>
      <c r="D10" s="121"/>
      <c r="E10" s="106"/>
      <c r="F10" s="106"/>
      <c r="G10" s="71"/>
      <c r="H10" s="124" t="s">
        <v>13</v>
      </c>
      <c r="I10" s="133" t="s">
        <v>363</v>
      </c>
      <c r="J10" s="276" t="str">
        <f>UPPER(IF(OR(I10="a",I10="as"),E8,IF(OR(I10="b",I10="bs"),E12,)))</f>
        <v>ΚΑΓΚΑΛΟΥ</v>
      </c>
      <c r="K10" s="277"/>
      <c r="L10" s="112"/>
      <c r="M10" s="114"/>
      <c r="N10" s="112"/>
      <c r="O10" s="114"/>
      <c r="P10" s="112"/>
      <c r="Q10" s="115"/>
      <c r="R10" s="118"/>
      <c r="T10" s="127" t="e">
        <f>#REF!</f>
        <v>#REF!</v>
      </c>
    </row>
    <row r="11" spans="1:20" s="46" customFormat="1" ht="9" customHeight="1">
      <c r="A11" s="242">
        <v>2</v>
      </c>
      <c r="B11" s="107">
        <f>IF($D11="","",VLOOKUP($D11,#REF!,20))</f>
      </c>
      <c r="C11" s="107">
        <f>IF($D11="","",VLOOKUP($D11,#REF!,21))</f>
      </c>
      <c r="D11" s="108"/>
      <c r="E11" s="128" t="s">
        <v>226</v>
      </c>
      <c r="F11" s="128">
        <f>IF($D11="","",VLOOKUP($D11,#REF!,3))</f>
      </c>
      <c r="G11" s="278"/>
      <c r="H11" s="128">
        <f>IF($D11="","",VLOOKUP($D11,#REF!,4))</f>
      </c>
      <c r="I11" s="279"/>
      <c r="J11" s="112"/>
      <c r="K11" s="280"/>
      <c r="L11" s="151"/>
      <c r="M11" s="275"/>
      <c r="N11" s="112"/>
      <c r="O11" s="114"/>
      <c r="P11" s="112"/>
      <c r="Q11" s="115"/>
      <c r="R11" s="118"/>
      <c r="T11" s="127" t="e">
        <f>#REF!</f>
        <v>#REF!</v>
      </c>
    </row>
    <row r="12" spans="1:20" s="46" customFormat="1" ht="9" customHeight="1">
      <c r="A12" s="242"/>
      <c r="B12" s="271"/>
      <c r="C12" s="271"/>
      <c r="D12" s="271"/>
      <c r="E12" s="128">
        <f>UPPER(IF($D11="","",VLOOKUP($D11,#REF!,7)))</f>
      </c>
      <c r="F12" s="128">
        <f>IF($D11="","",VLOOKUP($D11,#REF!,8))</f>
      </c>
      <c r="G12" s="278"/>
      <c r="H12" s="128">
        <f>IF($D11="","",VLOOKUP($D11,#REF!,9))</f>
      </c>
      <c r="I12" s="272"/>
      <c r="J12" s="112"/>
      <c r="K12" s="280"/>
      <c r="L12" s="257"/>
      <c r="M12" s="281"/>
      <c r="N12" s="112"/>
      <c r="O12" s="114"/>
      <c r="P12" s="112"/>
      <c r="Q12" s="115"/>
      <c r="R12" s="118"/>
      <c r="T12" s="127" t="e">
        <f>#REF!</f>
        <v>#REF!</v>
      </c>
    </row>
    <row r="13" spans="1:20" s="46" customFormat="1" ht="9" customHeight="1">
      <c r="A13" s="242"/>
      <c r="B13" s="121"/>
      <c r="C13" s="121"/>
      <c r="D13" s="131"/>
      <c r="E13" s="106"/>
      <c r="F13" s="106"/>
      <c r="G13" s="71"/>
      <c r="H13" s="106"/>
      <c r="I13" s="282"/>
      <c r="J13" s="112"/>
      <c r="K13" s="273"/>
      <c r="L13" s="274" t="str">
        <f>UPPER(IF(OR(K14="a",K14="as"),J9,IF(OR(K14="b",K14="bs"),J17,)))</f>
        <v>ΚΑΠΛΑΝΗ</v>
      </c>
      <c r="M13" s="114"/>
      <c r="N13" s="112"/>
      <c r="O13" s="114"/>
      <c r="P13" s="112"/>
      <c r="Q13" s="115"/>
      <c r="R13" s="118"/>
      <c r="T13" s="127" t="e">
        <f>#REF!</f>
        <v>#REF!</v>
      </c>
    </row>
    <row r="14" spans="1:20" s="46" customFormat="1" ht="9" customHeight="1">
      <c r="A14" s="242"/>
      <c r="B14" s="121"/>
      <c r="C14" s="121"/>
      <c r="D14" s="131"/>
      <c r="E14" s="106"/>
      <c r="F14" s="106"/>
      <c r="G14" s="71"/>
      <c r="H14" s="106"/>
      <c r="I14" s="282"/>
      <c r="J14" s="124" t="s">
        <v>13</v>
      </c>
      <c r="K14" s="133" t="s">
        <v>820</v>
      </c>
      <c r="L14" s="276" t="str">
        <f>UPPER(IF(OR(K14="a",K14="as"),J10,IF(OR(K14="b",K14="bs"),J18,)))</f>
        <v>ΚΑΓΚΑΛΟΥ</v>
      </c>
      <c r="M14" s="277"/>
      <c r="N14" s="112"/>
      <c r="O14" s="114"/>
      <c r="P14" s="112"/>
      <c r="Q14" s="115"/>
      <c r="R14" s="118"/>
      <c r="T14" s="127" t="e">
        <f>#REF!</f>
        <v>#REF!</v>
      </c>
    </row>
    <row r="15" spans="1:20" s="46" customFormat="1" ht="9" customHeight="1">
      <c r="A15" s="283">
        <v>3</v>
      </c>
      <c r="B15" s="107">
        <f>IF($D15="","",VLOOKUP($D15,#REF!,20))</f>
      </c>
      <c r="C15" s="107">
        <f>IF($D15="","",VLOOKUP($D15,#REF!,21))</f>
      </c>
      <c r="D15" s="108"/>
      <c r="E15" s="128" t="s">
        <v>809</v>
      </c>
      <c r="F15" s="128" t="s">
        <v>810</v>
      </c>
      <c r="G15" s="278"/>
      <c r="H15" s="128">
        <f>IF($D15="","",VLOOKUP($D15,#REF!,4))</f>
      </c>
      <c r="I15" s="270"/>
      <c r="J15" s="112"/>
      <c r="K15" s="280"/>
      <c r="L15" s="112" t="s">
        <v>819</v>
      </c>
      <c r="M15" s="280"/>
      <c r="N15" s="151"/>
      <c r="O15" s="114"/>
      <c r="P15" s="112"/>
      <c r="Q15" s="115"/>
      <c r="R15" s="118"/>
      <c r="T15" s="127" t="e">
        <f>#REF!</f>
        <v>#REF!</v>
      </c>
    </row>
    <row r="16" spans="1:20" s="46" customFormat="1" ht="9" customHeight="1" thickBot="1">
      <c r="A16" s="242"/>
      <c r="B16" s="271"/>
      <c r="C16" s="271"/>
      <c r="D16" s="271"/>
      <c r="E16" s="128" t="s">
        <v>802</v>
      </c>
      <c r="F16" s="128" t="s">
        <v>811</v>
      </c>
      <c r="G16" s="278"/>
      <c r="H16" s="128">
        <f>IF($D15="","",VLOOKUP($D15,#REF!,9))</f>
      </c>
      <c r="I16" s="272"/>
      <c r="J16" s="104">
        <f>IF(I16="a",E15,IF(I16="b",E17,""))</f>
      </c>
      <c r="K16" s="280"/>
      <c r="L16" s="112"/>
      <c r="M16" s="280"/>
      <c r="N16" s="112"/>
      <c r="O16" s="114"/>
      <c r="P16" s="112"/>
      <c r="Q16" s="115"/>
      <c r="R16" s="118"/>
      <c r="T16" s="142" t="e">
        <f>#REF!</f>
        <v>#REF!</v>
      </c>
    </row>
    <row r="17" spans="1:18" s="46" customFormat="1" ht="9" customHeight="1">
      <c r="A17" s="242"/>
      <c r="B17" s="121"/>
      <c r="C17" s="121"/>
      <c r="D17" s="131"/>
      <c r="E17" s="106"/>
      <c r="F17" s="106"/>
      <c r="G17" s="71"/>
      <c r="H17" s="106"/>
      <c r="I17" s="273"/>
      <c r="J17" s="274" t="str">
        <f>UPPER(IF(OR(I18="a",I18="as"),E15,IF(OR(I18="b",I18="bs"),E19,)))</f>
        <v>ΠΟΠΟΒΑ</v>
      </c>
      <c r="K17" s="284"/>
      <c r="L17" s="112"/>
      <c r="M17" s="280"/>
      <c r="N17" s="112"/>
      <c r="O17" s="114"/>
      <c r="P17" s="112"/>
      <c r="Q17" s="115"/>
      <c r="R17" s="118"/>
    </row>
    <row r="18" spans="1:18" s="46" customFormat="1" ht="9" customHeight="1">
      <c r="A18" s="242"/>
      <c r="B18" s="121"/>
      <c r="C18" s="121"/>
      <c r="D18" s="131"/>
      <c r="E18" s="106"/>
      <c r="F18" s="106"/>
      <c r="G18" s="71"/>
      <c r="H18" s="124" t="s">
        <v>13</v>
      </c>
      <c r="I18" s="133" t="s">
        <v>820</v>
      </c>
      <c r="J18" s="276" t="str">
        <f>UPPER(IF(OR(I18="a",I18="as"),E16,IF(OR(I18="b",I18="bs"),E20,)))</f>
        <v>ΠΑΠΑΒΑΣΙΛΕΙΟΥ</v>
      </c>
      <c r="K18" s="272"/>
      <c r="L18" s="112"/>
      <c r="M18" s="280"/>
      <c r="N18" s="112"/>
      <c r="O18" s="114"/>
      <c r="P18" s="112"/>
      <c r="Q18" s="115"/>
      <c r="R18" s="118"/>
    </row>
    <row r="19" spans="1:18" s="46" customFormat="1" ht="9" customHeight="1">
      <c r="A19" s="242">
        <v>4</v>
      </c>
      <c r="B19" s="107">
        <f>IF($D19="","",VLOOKUP($D19,#REF!,20))</f>
      </c>
      <c r="C19" s="107">
        <f>IF($D19="","",VLOOKUP($D19,#REF!,21))</f>
      </c>
      <c r="D19" s="108"/>
      <c r="E19" s="128" t="s">
        <v>663</v>
      </c>
      <c r="F19" s="128" t="s">
        <v>675</v>
      </c>
      <c r="G19" s="278"/>
      <c r="H19" s="128">
        <f>IF($D19="","",VLOOKUP($D19,#REF!,4))</f>
      </c>
      <c r="I19" s="279"/>
      <c r="J19" s="112" t="s">
        <v>819</v>
      </c>
      <c r="K19" s="114"/>
      <c r="L19" s="151"/>
      <c r="M19" s="284"/>
      <c r="N19" s="112"/>
      <c r="O19" s="114"/>
      <c r="P19" s="112"/>
      <c r="Q19" s="115"/>
      <c r="R19" s="118"/>
    </row>
    <row r="20" spans="1:18" s="46" customFormat="1" ht="9" customHeight="1">
      <c r="A20" s="242"/>
      <c r="B20" s="271"/>
      <c r="C20" s="271"/>
      <c r="D20" s="271"/>
      <c r="E20" s="128" t="s">
        <v>812</v>
      </c>
      <c r="F20" s="128" t="s">
        <v>686</v>
      </c>
      <c r="G20" s="278"/>
      <c r="H20" s="128">
        <f>IF($D19="","",VLOOKUP($D19,#REF!,9))</f>
      </c>
      <c r="I20" s="272"/>
      <c r="J20" s="112"/>
      <c r="K20" s="114"/>
      <c r="L20" s="257"/>
      <c r="M20" s="285"/>
      <c r="N20" s="112"/>
      <c r="O20" s="114"/>
      <c r="P20" s="112"/>
      <c r="Q20" s="115"/>
      <c r="R20" s="118"/>
    </row>
    <row r="21" spans="1:18" s="46" customFormat="1" ht="9" customHeight="1">
      <c r="A21" s="242"/>
      <c r="B21" s="121"/>
      <c r="C21" s="121"/>
      <c r="D21" s="121"/>
      <c r="E21" s="106"/>
      <c r="F21" s="106"/>
      <c r="G21" s="71"/>
      <c r="H21" s="106"/>
      <c r="I21" s="282"/>
      <c r="J21" s="112"/>
      <c r="K21" s="114"/>
      <c r="L21" s="112"/>
      <c r="M21" s="273"/>
      <c r="N21" s="274" t="str">
        <f>UPPER(IF(OR(M22="a",M22="as"),L13,IF(OR(M22="b",M22="bs"),L29,)))</f>
        <v>ΚΑΠΛΑΝΗ</v>
      </c>
      <c r="O21" s="114"/>
      <c r="P21" s="112"/>
      <c r="Q21" s="115"/>
      <c r="R21" s="118"/>
    </row>
    <row r="22" spans="1:18" s="46" customFormat="1" ht="9" customHeight="1">
      <c r="A22" s="242"/>
      <c r="B22" s="121"/>
      <c r="C22" s="121"/>
      <c r="D22" s="121"/>
      <c r="E22" s="106"/>
      <c r="F22" s="106"/>
      <c r="G22" s="71"/>
      <c r="H22" s="106"/>
      <c r="I22" s="282"/>
      <c r="J22" s="112"/>
      <c r="K22" s="114"/>
      <c r="L22" s="124" t="s">
        <v>13</v>
      </c>
      <c r="M22" s="133" t="s">
        <v>820</v>
      </c>
      <c r="N22" s="276" t="str">
        <f>UPPER(IF(OR(M22="a",M22="as"),L14,IF(OR(M22="b",M22="bs"),L30,)))</f>
        <v>ΚΑΓΚΑΛΟΥ</v>
      </c>
      <c r="O22" s="277"/>
      <c r="P22" s="112"/>
      <c r="Q22" s="115"/>
      <c r="R22" s="118"/>
    </row>
    <row r="23" spans="1:18" s="46" customFormat="1" ht="9" customHeight="1">
      <c r="A23" s="268">
        <v>5</v>
      </c>
      <c r="B23" s="107">
        <f>IF($D23="","",VLOOKUP($D23,#REF!,20))</f>
      </c>
      <c r="C23" s="107">
        <f>IF($D23="","",VLOOKUP($D23,#REF!,21))</f>
      </c>
      <c r="D23" s="108"/>
      <c r="E23" s="360" t="s">
        <v>685</v>
      </c>
      <c r="F23" s="109">
        <f>IF($D23="","",VLOOKUP($D23,#REF!,3))</f>
      </c>
      <c r="G23" s="269"/>
      <c r="H23" s="109">
        <f>IF($D23="","",VLOOKUP($D23,#REF!,4))</f>
      </c>
      <c r="I23" s="270"/>
      <c r="J23" s="112"/>
      <c r="K23" s="114"/>
      <c r="L23" s="112"/>
      <c r="M23" s="280"/>
      <c r="N23" s="112" t="s">
        <v>833</v>
      </c>
      <c r="O23" s="280"/>
      <c r="P23" s="112"/>
      <c r="Q23" s="115"/>
      <c r="R23" s="118"/>
    </row>
    <row r="24" spans="1:18" s="46" customFormat="1" ht="9" customHeight="1">
      <c r="A24" s="242"/>
      <c r="B24" s="271"/>
      <c r="C24" s="271"/>
      <c r="D24" s="271"/>
      <c r="E24" s="360" t="s">
        <v>808</v>
      </c>
      <c r="F24" s="109">
        <f>IF($D23="","",VLOOKUP($D23,#REF!,8))</f>
      </c>
      <c r="G24" s="269"/>
      <c r="H24" s="109">
        <f>IF($D23="","",VLOOKUP($D23,#REF!,9))</f>
      </c>
      <c r="I24" s="272"/>
      <c r="J24" s="104">
        <f>IF(I24="a",E23,IF(I24="b",E25,""))</f>
      </c>
      <c r="K24" s="114"/>
      <c r="L24" s="112"/>
      <c r="M24" s="280"/>
      <c r="N24" s="112"/>
      <c r="O24" s="280"/>
      <c r="P24" s="112"/>
      <c r="Q24" s="115"/>
      <c r="R24" s="118"/>
    </row>
    <row r="25" spans="1:18" s="46" customFormat="1" ht="9" customHeight="1">
      <c r="A25" s="242"/>
      <c r="B25" s="121"/>
      <c r="C25" s="121"/>
      <c r="D25" s="121"/>
      <c r="E25" s="106"/>
      <c r="F25" s="106"/>
      <c r="G25" s="71"/>
      <c r="H25" s="106"/>
      <c r="I25" s="273"/>
      <c r="J25" s="274" t="str">
        <f>UPPER(IF(OR(I26="a",I26="as"),E23,IF(OR(I26="b",I26="bs"),E27,)))</f>
        <v>ΓΥΡΑ-ΖΗΒΑ</v>
      </c>
      <c r="K25" s="275"/>
      <c r="L25" s="112"/>
      <c r="M25" s="280"/>
      <c r="N25" s="112"/>
      <c r="O25" s="280"/>
      <c r="P25" s="112"/>
      <c r="Q25" s="115"/>
      <c r="R25" s="118"/>
    </row>
    <row r="26" spans="1:18" s="46" customFormat="1" ht="9" customHeight="1">
      <c r="A26" s="242"/>
      <c r="B26" s="121"/>
      <c r="C26" s="121"/>
      <c r="D26" s="121"/>
      <c r="E26" s="106"/>
      <c r="F26" s="106"/>
      <c r="G26" s="71"/>
      <c r="H26" s="124" t="s">
        <v>13</v>
      </c>
      <c r="I26" s="133" t="s">
        <v>363</v>
      </c>
      <c r="J26" s="276" t="str">
        <f>UPPER(IF(OR(I26="a",I26="as"),E24,IF(OR(I26="b",I26="bs"),E28,)))</f>
        <v>ΒΕΡΓΩΤΗ-ΡΑΖΗ</v>
      </c>
      <c r="K26" s="277"/>
      <c r="L26" s="112"/>
      <c r="M26" s="280"/>
      <c r="N26" s="112"/>
      <c r="O26" s="280"/>
      <c r="P26" s="112"/>
      <c r="Q26" s="115"/>
      <c r="R26" s="118"/>
    </row>
    <row r="27" spans="1:18" s="46" customFormat="1" ht="9" customHeight="1">
      <c r="A27" s="242">
        <v>6</v>
      </c>
      <c r="B27" s="107">
        <f>IF($D27="","",VLOOKUP($D27,#REF!,20))</f>
      </c>
      <c r="C27" s="107">
        <f>IF($D27="","",VLOOKUP($D27,#REF!,21))</f>
      </c>
      <c r="D27" s="108"/>
      <c r="E27" s="128" t="s">
        <v>226</v>
      </c>
      <c r="F27" s="128">
        <f>IF($D27="","",VLOOKUP($D27,#REF!,3))</f>
      </c>
      <c r="G27" s="278"/>
      <c r="H27" s="128">
        <f>IF($D27="","",VLOOKUP($D27,#REF!,4))</f>
      </c>
      <c r="I27" s="279"/>
      <c r="J27" s="112"/>
      <c r="K27" s="280"/>
      <c r="L27" s="151"/>
      <c r="M27" s="284"/>
      <c r="N27" s="112"/>
      <c r="O27" s="280"/>
      <c r="P27" s="112"/>
      <c r="Q27" s="115"/>
      <c r="R27" s="118"/>
    </row>
    <row r="28" spans="1:18" s="46" customFormat="1" ht="9" customHeight="1">
      <c r="A28" s="242"/>
      <c r="B28" s="271"/>
      <c r="C28" s="271"/>
      <c r="D28" s="271"/>
      <c r="E28" s="128">
        <f>UPPER(IF($D27="","",VLOOKUP($D27,#REF!,7)))</f>
      </c>
      <c r="F28" s="128">
        <f>IF($D27="","",VLOOKUP($D27,#REF!,8))</f>
      </c>
      <c r="G28" s="278"/>
      <c r="H28" s="128">
        <f>IF($D27="","",VLOOKUP($D27,#REF!,9))</f>
      </c>
      <c r="I28" s="272"/>
      <c r="J28" s="112"/>
      <c r="K28" s="280"/>
      <c r="L28" s="257"/>
      <c r="M28" s="285"/>
      <c r="N28" s="112"/>
      <c r="O28" s="280"/>
      <c r="P28" s="112"/>
      <c r="Q28" s="115"/>
      <c r="R28" s="118"/>
    </row>
    <row r="29" spans="1:18" s="46" customFormat="1" ht="9" customHeight="1">
      <c r="A29" s="242"/>
      <c r="B29" s="121"/>
      <c r="C29" s="121"/>
      <c r="D29" s="131"/>
      <c r="E29" s="106"/>
      <c r="F29" s="106"/>
      <c r="G29" s="71"/>
      <c r="H29" s="106"/>
      <c r="I29" s="282"/>
      <c r="J29" s="112"/>
      <c r="K29" s="273"/>
      <c r="L29" s="274" t="str">
        <f>UPPER(IF(OR(K30="a",K30="as"),J25,IF(OR(K30="b",K30="bs"),J33,)))</f>
        <v>ΠΑΠΑΝΙΚΟΛΑΟΥ</v>
      </c>
      <c r="M29" s="280"/>
      <c r="N29" s="112"/>
      <c r="O29" s="280"/>
      <c r="P29" s="112"/>
      <c r="Q29" s="115"/>
      <c r="R29" s="118"/>
    </row>
    <row r="30" spans="1:18" s="46" customFormat="1" ht="9" customHeight="1">
      <c r="A30" s="242"/>
      <c r="B30" s="121"/>
      <c r="C30" s="121"/>
      <c r="D30" s="131"/>
      <c r="E30" s="106"/>
      <c r="F30" s="106"/>
      <c r="G30" s="71"/>
      <c r="H30" s="106"/>
      <c r="I30" s="282"/>
      <c r="J30" s="124" t="s">
        <v>13</v>
      </c>
      <c r="K30" s="133" t="s">
        <v>824</v>
      </c>
      <c r="L30" s="276" t="str">
        <f>UPPER(IF(OR(K30="a",K30="as"),J26,IF(OR(K30="b",K30="bs"),J34,)))</f>
        <v>ΣΤΑΣΙΝΟΠΟΥΛΟΥ</v>
      </c>
      <c r="M30" s="272"/>
      <c r="N30" s="112"/>
      <c r="O30" s="280"/>
      <c r="P30" s="112"/>
      <c r="Q30" s="115"/>
      <c r="R30" s="118"/>
    </row>
    <row r="31" spans="1:18" s="46" customFormat="1" ht="9" customHeight="1">
      <c r="A31" s="283">
        <v>7</v>
      </c>
      <c r="B31" s="107">
        <f>IF($D31="","",VLOOKUP($D31,#REF!,20))</f>
      </c>
      <c r="C31" s="107">
        <f>IF($D31="","",VLOOKUP($D31,#REF!,21))</f>
      </c>
      <c r="D31" s="108"/>
      <c r="E31" s="128" t="s">
        <v>710</v>
      </c>
      <c r="F31" s="128" t="s">
        <v>711</v>
      </c>
      <c r="G31" s="278"/>
      <c r="H31" s="128">
        <f>IF($D31="","",VLOOKUP($D31,#REF!,4))</f>
      </c>
      <c r="I31" s="270"/>
      <c r="J31" s="112"/>
      <c r="K31" s="280"/>
      <c r="L31" s="112" t="s">
        <v>879</v>
      </c>
      <c r="M31" s="114"/>
      <c r="N31" s="151"/>
      <c r="O31" s="280"/>
      <c r="P31" s="112"/>
      <c r="Q31" s="115"/>
      <c r="R31" s="118"/>
    </row>
    <row r="32" spans="1:18" s="46" customFormat="1" ht="9" customHeight="1">
      <c r="A32" s="242"/>
      <c r="B32" s="271"/>
      <c r="C32" s="271"/>
      <c r="D32" s="271"/>
      <c r="E32" s="128" t="s">
        <v>664</v>
      </c>
      <c r="F32" s="128" t="s">
        <v>677</v>
      </c>
      <c r="G32" s="278"/>
      <c r="H32" s="128">
        <f>IF($D31="","",VLOOKUP($D31,#REF!,9))</f>
      </c>
      <c r="I32" s="272"/>
      <c r="J32" s="104">
        <f>IF(I32="a",E31,IF(I32="b",E33,""))</f>
      </c>
      <c r="K32" s="280"/>
      <c r="L32" s="112"/>
      <c r="M32" s="114"/>
      <c r="N32" s="112"/>
      <c r="O32" s="280"/>
      <c r="P32" s="112"/>
      <c r="Q32" s="115"/>
      <c r="R32" s="118"/>
    </row>
    <row r="33" spans="1:18" s="46" customFormat="1" ht="9" customHeight="1">
      <c r="A33" s="242"/>
      <c r="B33" s="121"/>
      <c r="C33" s="121"/>
      <c r="D33" s="131"/>
      <c r="E33" s="106"/>
      <c r="F33" s="106"/>
      <c r="G33" s="71"/>
      <c r="H33" s="106"/>
      <c r="I33" s="273"/>
      <c r="J33" s="274" t="str">
        <f>UPPER(IF(OR(I34="a",I34="as"),E31,IF(OR(I34="b",I34="bs"),E35,)))</f>
        <v>ΠΑΠΑΝΙΚΟΛΑΟΥ</v>
      </c>
      <c r="K33" s="284"/>
      <c r="L33" s="112"/>
      <c r="M33" s="114"/>
      <c r="N33" s="112"/>
      <c r="O33" s="280"/>
      <c r="P33" s="112"/>
      <c r="Q33" s="115"/>
      <c r="R33" s="118"/>
    </row>
    <row r="34" spans="1:18" s="46" customFormat="1" ht="9" customHeight="1">
      <c r="A34" s="242"/>
      <c r="B34" s="121"/>
      <c r="C34" s="121"/>
      <c r="D34" s="131"/>
      <c r="E34" s="106"/>
      <c r="F34" s="106"/>
      <c r="G34" s="71"/>
      <c r="H34" s="124" t="s">
        <v>13</v>
      </c>
      <c r="I34" s="133" t="s">
        <v>363</v>
      </c>
      <c r="J34" s="276" t="str">
        <f>UPPER(IF(OR(I34="a",I34="as"),E32,IF(OR(I34="b",I34="bs"),E36,)))</f>
        <v>ΣΤΑΣΙΝΟΠΟΥΛΟΥ</v>
      </c>
      <c r="K34" s="272"/>
      <c r="L34" s="112"/>
      <c r="M34" s="114"/>
      <c r="N34" s="112"/>
      <c r="O34" s="280"/>
      <c r="P34" s="112"/>
      <c r="Q34" s="115"/>
      <c r="R34" s="118"/>
    </row>
    <row r="35" spans="1:18" s="46" customFormat="1" ht="9" customHeight="1">
      <c r="A35" s="242">
        <v>8</v>
      </c>
      <c r="B35" s="107">
        <f>IF($D35="","",VLOOKUP($D35,#REF!,20))</f>
      </c>
      <c r="C35" s="107">
        <f>IF($D35="","",VLOOKUP($D35,#REF!,21))</f>
      </c>
      <c r="D35" s="108"/>
      <c r="E35" s="128" t="s">
        <v>226</v>
      </c>
      <c r="F35" s="128">
        <f>IF($D35="","",VLOOKUP($D35,#REF!,3))</f>
      </c>
      <c r="G35" s="278"/>
      <c r="H35" s="128">
        <f>IF($D35="","",VLOOKUP($D35,#REF!,4))</f>
      </c>
      <c r="I35" s="279"/>
      <c r="J35" s="112"/>
      <c r="K35" s="114"/>
      <c r="L35" s="151"/>
      <c r="M35" s="275"/>
      <c r="N35" s="112"/>
      <c r="O35" s="280"/>
      <c r="P35" s="112"/>
      <c r="Q35" s="115"/>
      <c r="R35" s="118"/>
    </row>
    <row r="36" spans="1:18" s="46" customFormat="1" ht="9" customHeight="1">
      <c r="A36" s="242"/>
      <c r="B36" s="271"/>
      <c r="C36" s="271"/>
      <c r="D36" s="271"/>
      <c r="E36" s="128">
        <f>UPPER(IF($D35="","",VLOOKUP($D35,#REF!,7)))</f>
      </c>
      <c r="F36" s="128">
        <f>IF($D35="","",VLOOKUP($D35,#REF!,8))</f>
      </c>
      <c r="G36" s="278"/>
      <c r="H36" s="128">
        <f>IF($D35="","",VLOOKUP($D35,#REF!,9))</f>
      </c>
      <c r="I36" s="272"/>
      <c r="J36" s="112"/>
      <c r="K36" s="114"/>
      <c r="L36" s="257"/>
      <c r="M36" s="281"/>
      <c r="N36" s="112"/>
      <c r="O36" s="280"/>
      <c r="P36" s="112"/>
      <c r="Q36" s="115"/>
      <c r="R36" s="118"/>
    </row>
    <row r="37" spans="1:18" s="46" customFormat="1" ht="9" customHeight="1">
      <c r="A37" s="242"/>
      <c r="B37" s="121"/>
      <c r="C37" s="121"/>
      <c r="D37" s="131"/>
      <c r="E37" s="106"/>
      <c r="F37" s="106"/>
      <c r="G37" s="71"/>
      <c r="H37" s="106"/>
      <c r="I37" s="282"/>
      <c r="J37" s="112"/>
      <c r="K37" s="114"/>
      <c r="L37" s="112"/>
      <c r="M37" s="114"/>
      <c r="N37" s="114"/>
      <c r="O37" s="273"/>
      <c r="P37" s="274" t="str">
        <f>UPPER(IF(OR(O38="a",O38="as"),N21,IF(OR(O38="b",O38="bs"),N53,)))</f>
        <v>ΚΑΠΛΑΝΗ</v>
      </c>
      <c r="Q37" s="286"/>
      <c r="R37" s="118"/>
    </row>
    <row r="38" spans="1:18" s="46" customFormat="1" ht="9" customHeight="1">
      <c r="A38" s="242"/>
      <c r="B38" s="121"/>
      <c r="C38" s="121"/>
      <c r="D38" s="131"/>
      <c r="E38" s="106"/>
      <c r="F38" s="106"/>
      <c r="G38" s="71"/>
      <c r="H38" s="106"/>
      <c r="I38" s="282"/>
      <c r="J38" s="112"/>
      <c r="K38" s="114"/>
      <c r="L38" s="112"/>
      <c r="M38" s="114"/>
      <c r="N38" s="124" t="s">
        <v>13</v>
      </c>
      <c r="O38" s="133" t="s">
        <v>820</v>
      </c>
      <c r="P38" s="276" t="str">
        <f>UPPER(IF(OR(O38="a",O38="as"),N22,IF(OR(O38="b",O38="bs"),N54,)))</f>
        <v>ΚΑΓΚΑΛΟΥ</v>
      </c>
      <c r="Q38" s="287"/>
      <c r="R38" s="118"/>
    </row>
    <row r="39" spans="1:18" s="46" customFormat="1" ht="9" customHeight="1">
      <c r="A39" s="283">
        <v>9</v>
      </c>
      <c r="B39" s="107">
        <f>IF($D39="","",VLOOKUP($D39,#REF!,20))</f>
      </c>
      <c r="C39" s="107">
        <f>IF($D39="","",VLOOKUP($D39,#REF!,21))</f>
      </c>
      <c r="D39" s="108"/>
      <c r="E39" s="128" t="s">
        <v>226</v>
      </c>
      <c r="F39" s="128"/>
      <c r="G39" s="278"/>
      <c r="H39" s="128">
        <f>IF($D39="","",VLOOKUP($D39,#REF!,4))</f>
      </c>
      <c r="I39" s="270"/>
      <c r="J39" s="112"/>
      <c r="K39" s="114"/>
      <c r="L39" s="112"/>
      <c r="M39" s="114"/>
      <c r="N39" s="112"/>
      <c r="O39" s="280"/>
      <c r="P39" s="151" t="s">
        <v>833</v>
      </c>
      <c r="Q39" s="115"/>
      <c r="R39" s="118"/>
    </row>
    <row r="40" spans="1:18" s="46" customFormat="1" ht="9" customHeight="1">
      <c r="A40" s="242"/>
      <c r="B40" s="271"/>
      <c r="C40" s="271"/>
      <c r="D40" s="271"/>
      <c r="E40" s="128"/>
      <c r="F40" s="128"/>
      <c r="G40" s="278"/>
      <c r="H40" s="128">
        <f>IF($D39="","",VLOOKUP($D39,#REF!,9))</f>
      </c>
      <c r="I40" s="272"/>
      <c r="J40" s="104">
        <f>IF(I40="a",E39,IF(I40="b",E41,""))</f>
      </c>
      <c r="K40" s="114"/>
      <c r="L40" s="112"/>
      <c r="M40" s="114"/>
      <c r="N40" s="112"/>
      <c r="O40" s="280"/>
      <c r="P40" s="257"/>
      <c r="Q40" s="288"/>
      <c r="R40" s="118"/>
    </row>
    <row r="41" spans="1:18" s="46" customFormat="1" ht="9" customHeight="1">
      <c r="A41" s="242"/>
      <c r="B41" s="121"/>
      <c r="C41" s="121"/>
      <c r="D41" s="131"/>
      <c r="E41" s="106"/>
      <c r="F41" s="106"/>
      <c r="G41" s="71"/>
      <c r="H41" s="106"/>
      <c r="I41" s="273"/>
      <c r="J41" s="274" t="str">
        <f>UPPER(IF(OR(I42="a",I42="as"),E39,IF(OR(I42="b",I42="bs"),E43,)))</f>
        <v>ΠΑΥΛΗ</v>
      </c>
      <c r="K41" s="275"/>
      <c r="L41" s="112"/>
      <c r="M41" s="114"/>
      <c r="N41" s="112"/>
      <c r="O41" s="280"/>
      <c r="P41" s="112"/>
      <c r="Q41" s="115"/>
      <c r="R41" s="118"/>
    </row>
    <row r="42" spans="1:18" s="46" customFormat="1" ht="9" customHeight="1">
      <c r="A42" s="242"/>
      <c r="B42" s="121"/>
      <c r="C42" s="121"/>
      <c r="D42" s="131"/>
      <c r="E42" s="106"/>
      <c r="F42" s="106"/>
      <c r="G42" s="71"/>
      <c r="H42" s="124" t="s">
        <v>13</v>
      </c>
      <c r="I42" s="133" t="s">
        <v>365</v>
      </c>
      <c r="J42" s="276" t="str">
        <f>UPPER(IF(OR(I42="a",I42="as"),E40,IF(OR(I42="b",I42="bs"),E44,)))</f>
        <v>ΚΑΤΣΩΝΗ</v>
      </c>
      <c r="K42" s="277"/>
      <c r="L42" s="112"/>
      <c r="M42" s="114"/>
      <c r="N42" s="112"/>
      <c r="O42" s="280"/>
      <c r="P42" s="112"/>
      <c r="Q42" s="115"/>
      <c r="R42" s="118"/>
    </row>
    <row r="43" spans="1:18" s="46" customFormat="1" ht="9" customHeight="1">
      <c r="A43" s="242">
        <v>10</v>
      </c>
      <c r="B43" s="107">
        <f>IF($D43="","",VLOOKUP($D43,#REF!,20))</f>
      </c>
      <c r="C43" s="107">
        <f>IF($D43="","",VLOOKUP($D43,#REF!,21))</f>
      </c>
      <c r="D43" s="108"/>
      <c r="E43" s="128" t="s">
        <v>668</v>
      </c>
      <c r="F43" s="128" t="s">
        <v>681</v>
      </c>
      <c r="G43" s="278"/>
      <c r="H43" s="128">
        <f>IF($D43="","",VLOOKUP($D43,#REF!,4))</f>
      </c>
      <c r="I43" s="279"/>
      <c r="J43" s="112"/>
      <c r="K43" s="280"/>
      <c r="L43" s="151"/>
      <c r="M43" s="275"/>
      <c r="N43" s="112"/>
      <c r="O43" s="280"/>
      <c r="P43" s="112"/>
      <c r="Q43" s="115"/>
      <c r="R43" s="118"/>
    </row>
    <row r="44" spans="1:18" s="46" customFormat="1" ht="9" customHeight="1">
      <c r="A44" s="242"/>
      <c r="B44" s="271"/>
      <c r="C44" s="271"/>
      <c r="D44" s="271"/>
      <c r="E44" s="128" t="s">
        <v>721</v>
      </c>
      <c r="F44" s="128" t="s">
        <v>648</v>
      </c>
      <c r="G44" s="278"/>
      <c r="H44" s="128">
        <f>IF($D43="","",VLOOKUP($D43,#REF!,9))</f>
      </c>
      <c r="I44" s="272"/>
      <c r="J44" s="112"/>
      <c r="K44" s="280"/>
      <c r="L44" s="257"/>
      <c r="M44" s="281"/>
      <c r="N44" s="112"/>
      <c r="O44" s="280"/>
      <c r="P44" s="112"/>
      <c r="Q44" s="115"/>
      <c r="R44" s="118"/>
    </row>
    <row r="45" spans="1:18" s="46" customFormat="1" ht="9" customHeight="1">
      <c r="A45" s="242"/>
      <c r="B45" s="121"/>
      <c r="C45" s="121"/>
      <c r="D45" s="131"/>
      <c r="E45" s="106"/>
      <c r="F45" s="106"/>
      <c r="G45" s="71"/>
      <c r="H45" s="106"/>
      <c r="I45" s="282"/>
      <c r="J45" s="112"/>
      <c r="K45" s="273"/>
      <c r="L45" s="274" t="str">
        <f>UPPER(IF(OR(K46="a",K46="as"),J41,IF(OR(K46="b",K46="bs"),J49,)))</f>
        <v>ΠΑΝΑΓΙΩΤΙΔΟΥ</v>
      </c>
      <c r="M45" s="114"/>
      <c r="N45" s="112"/>
      <c r="O45" s="280"/>
      <c r="P45" s="112"/>
      <c r="Q45" s="115"/>
      <c r="R45" s="118"/>
    </row>
    <row r="46" spans="1:18" s="46" customFormat="1" ht="9" customHeight="1">
      <c r="A46" s="242"/>
      <c r="B46" s="121"/>
      <c r="C46" s="121"/>
      <c r="D46" s="131"/>
      <c r="E46" s="106"/>
      <c r="F46" s="106"/>
      <c r="G46" s="71"/>
      <c r="H46" s="106"/>
      <c r="I46" s="282"/>
      <c r="J46" s="124" t="s">
        <v>13</v>
      </c>
      <c r="K46" s="133" t="s">
        <v>365</v>
      </c>
      <c r="L46" s="276" t="str">
        <f>UPPER(IF(OR(K46="a",K46="as"),J42,IF(OR(K46="b",K46="bs"),J50,)))</f>
        <v>ΜΗΤΣΙΟΥ</v>
      </c>
      <c r="M46" s="277"/>
      <c r="N46" s="112"/>
      <c r="O46" s="280"/>
      <c r="P46" s="112"/>
      <c r="Q46" s="115"/>
      <c r="R46" s="118"/>
    </row>
    <row r="47" spans="1:18" s="46" customFormat="1" ht="9" customHeight="1">
      <c r="A47" s="283">
        <v>11</v>
      </c>
      <c r="B47" s="107">
        <f>IF($D47="","",VLOOKUP($D47,#REF!,20))</f>
      </c>
      <c r="C47" s="107">
        <f>IF($D47="","",VLOOKUP($D47,#REF!,21))</f>
      </c>
      <c r="D47" s="108"/>
      <c r="E47" s="128" t="s">
        <v>226</v>
      </c>
      <c r="F47" s="128">
        <f>IF($D47="","",VLOOKUP($D47,#REF!,3))</f>
      </c>
      <c r="G47" s="278"/>
      <c r="H47" s="128">
        <f>IF($D47="","",VLOOKUP($D47,#REF!,4))</f>
      </c>
      <c r="I47" s="270"/>
      <c r="J47" s="112"/>
      <c r="K47" s="280"/>
      <c r="L47" s="112" t="s">
        <v>819</v>
      </c>
      <c r="M47" s="280"/>
      <c r="N47" s="151"/>
      <c r="O47" s="280"/>
      <c r="P47" s="112"/>
      <c r="Q47" s="115"/>
      <c r="R47" s="118"/>
    </row>
    <row r="48" spans="1:18" s="46" customFormat="1" ht="9" customHeight="1">
      <c r="A48" s="242"/>
      <c r="B48" s="271"/>
      <c r="C48" s="271"/>
      <c r="D48" s="271"/>
      <c r="E48" s="128">
        <f>UPPER(IF($D47="","",VLOOKUP($D47,#REF!,7)))</f>
      </c>
      <c r="F48" s="128">
        <f>IF($D47="","",VLOOKUP($D47,#REF!,8))</f>
      </c>
      <c r="G48" s="278"/>
      <c r="H48" s="128">
        <f>IF($D47="","",VLOOKUP($D47,#REF!,9))</f>
      </c>
      <c r="I48" s="272"/>
      <c r="J48" s="104">
        <f>IF(I48="a",E47,IF(I48="b",E49,""))</f>
      </c>
      <c r="K48" s="280"/>
      <c r="L48" s="112"/>
      <c r="M48" s="280"/>
      <c r="N48" s="112"/>
      <c r="O48" s="280"/>
      <c r="P48" s="112"/>
      <c r="Q48" s="115"/>
      <c r="R48" s="118"/>
    </row>
    <row r="49" spans="1:18" s="46" customFormat="1" ht="9" customHeight="1">
      <c r="A49" s="242"/>
      <c r="B49" s="121"/>
      <c r="C49" s="121"/>
      <c r="D49" s="121"/>
      <c r="E49" s="106"/>
      <c r="F49" s="106"/>
      <c r="G49" s="71"/>
      <c r="H49" s="106"/>
      <c r="I49" s="273"/>
      <c r="J49" s="274" t="str">
        <f>UPPER(IF(OR(I50="a",I50="as"),E47,IF(OR(I50="b",I50="bs"),E51,)))</f>
        <v>ΠΑΝΑΓΙΩΤΙΔΟΥ</v>
      </c>
      <c r="K49" s="284"/>
      <c r="L49" s="112"/>
      <c r="M49" s="280"/>
      <c r="N49" s="112"/>
      <c r="O49" s="280"/>
      <c r="P49" s="112"/>
      <c r="Q49" s="115"/>
      <c r="R49" s="118"/>
    </row>
    <row r="50" spans="1:18" s="46" customFormat="1" ht="9" customHeight="1">
      <c r="A50" s="242"/>
      <c r="B50" s="121"/>
      <c r="C50" s="121"/>
      <c r="D50" s="121"/>
      <c r="E50" s="106"/>
      <c r="F50" s="106"/>
      <c r="G50" s="71"/>
      <c r="H50" s="124" t="s">
        <v>13</v>
      </c>
      <c r="I50" s="133" t="s">
        <v>365</v>
      </c>
      <c r="J50" s="276" t="str">
        <f>UPPER(IF(OR(I50="a",I50="as"),E48,IF(OR(I50="b",I50="bs"),E52,)))</f>
        <v>ΜΗΤΣΙΟΥ</v>
      </c>
      <c r="K50" s="272"/>
      <c r="L50" s="112"/>
      <c r="M50" s="280"/>
      <c r="N50" s="112"/>
      <c r="O50" s="280"/>
      <c r="P50" s="112"/>
      <c r="Q50" s="115"/>
      <c r="R50" s="118"/>
    </row>
    <row r="51" spans="1:18" s="46" customFormat="1" ht="9" customHeight="1">
      <c r="A51" s="289">
        <v>12</v>
      </c>
      <c r="B51" s="107">
        <f>IF($D51="","",VLOOKUP($D51,#REF!,20))</f>
      </c>
      <c r="C51" s="107">
        <f>IF($D51="","",VLOOKUP($D51,#REF!,21))</f>
      </c>
      <c r="D51" s="108"/>
      <c r="E51" s="360" t="s">
        <v>695</v>
      </c>
      <c r="F51" s="360" t="s">
        <v>696</v>
      </c>
      <c r="G51" s="364"/>
      <c r="H51" s="109">
        <f>IF($D51="","",VLOOKUP($D51,#REF!,4))</f>
      </c>
      <c r="I51" s="279"/>
      <c r="J51" s="112"/>
      <c r="K51" s="114"/>
      <c r="L51" s="151"/>
      <c r="M51" s="284"/>
      <c r="N51" s="112"/>
      <c r="O51" s="280"/>
      <c r="P51" s="112"/>
      <c r="Q51" s="115"/>
      <c r="R51" s="118"/>
    </row>
    <row r="52" spans="1:18" s="46" customFormat="1" ht="9" customHeight="1">
      <c r="A52" s="242"/>
      <c r="B52" s="271"/>
      <c r="C52" s="271"/>
      <c r="D52" s="271"/>
      <c r="E52" s="360" t="s">
        <v>659</v>
      </c>
      <c r="F52" s="360" t="s">
        <v>660</v>
      </c>
      <c r="G52" s="364"/>
      <c r="H52" s="109">
        <f>IF($D51="","",VLOOKUP($D51,#REF!,9))</f>
      </c>
      <c r="I52" s="272"/>
      <c r="J52" s="112"/>
      <c r="K52" s="114"/>
      <c r="L52" s="257"/>
      <c r="M52" s="285"/>
      <c r="N52" s="112"/>
      <c r="O52" s="280"/>
      <c r="P52" s="112"/>
      <c r="Q52" s="115"/>
      <c r="R52" s="118"/>
    </row>
    <row r="53" spans="1:18" s="46" customFormat="1" ht="9" customHeight="1">
      <c r="A53" s="242"/>
      <c r="B53" s="121"/>
      <c r="C53" s="121"/>
      <c r="D53" s="121"/>
      <c r="E53" s="106"/>
      <c r="F53" s="106"/>
      <c r="G53" s="71"/>
      <c r="H53" s="106"/>
      <c r="I53" s="282"/>
      <c r="J53" s="112"/>
      <c r="K53" s="114"/>
      <c r="L53" s="112"/>
      <c r="M53" s="273"/>
      <c r="N53" s="274" t="str">
        <f>UPPER(IF(OR(M54="a",M54="as"),L45,IF(OR(M54="b",M54="bs"),L61,)))</f>
        <v>ΠΑΝΑΓΙΩΤΙΔΟΥ</v>
      </c>
      <c r="O53" s="280"/>
      <c r="P53" s="112"/>
      <c r="Q53" s="115"/>
      <c r="R53" s="118"/>
    </row>
    <row r="54" spans="1:18" s="46" customFormat="1" ht="9" customHeight="1">
      <c r="A54" s="242"/>
      <c r="B54" s="121"/>
      <c r="C54" s="121"/>
      <c r="D54" s="121"/>
      <c r="E54" s="106"/>
      <c r="F54" s="106"/>
      <c r="G54" s="71"/>
      <c r="H54" s="106"/>
      <c r="I54" s="282"/>
      <c r="J54" s="112"/>
      <c r="K54" s="114"/>
      <c r="L54" s="124" t="s">
        <v>13</v>
      </c>
      <c r="M54" s="133" t="s">
        <v>363</v>
      </c>
      <c r="N54" s="276" t="str">
        <f>UPPER(IF(OR(M54="a",M54="as"),L46,IF(OR(M54="b",M54="bs"),L62,)))</f>
        <v>ΜΗΤΣΙΟΥ</v>
      </c>
      <c r="O54" s="272"/>
      <c r="P54" s="112"/>
      <c r="Q54" s="115"/>
      <c r="R54" s="118"/>
    </row>
    <row r="55" spans="1:18" s="46" customFormat="1" ht="9" customHeight="1">
      <c r="A55" s="283">
        <v>13</v>
      </c>
      <c r="B55" s="107">
        <f>IF($D55="","",VLOOKUP($D55,#REF!,20))</f>
      </c>
      <c r="C55" s="107">
        <f>IF($D55="","",VLOOKUP($D55,#REF!,21))</f>
      </c>
      <c r="D55" s="108"/>
      <c r="E55" s="128" t="s">
        <v>813</v>
      </c>
      <c r="F55" s="128" t="s">
        <v>713</v>
      </c>
      <c r="G55" s="278"/>
      <c r="H55" s="128">
        <f>IF($D55="","",VLOOKUP($D55,#REF!,4))</f>
      </c>
      <c r="I55" s="270"/>
      <c r="J55" s="112"/>
      <c r="K55" s="114"/>
      <c r="L55" s="112"/>
      <c r="M55" s="280"/>
      <c r="N55" s="112" t="s">
        <v>931</v>
      </c>
      <c r="O55" s="114"/>
      <c r="P55" s="112"/>
      <c r="Q55" s="115"/>
      <c r="R55" s="118"/>
    </row>
    <row r="56" spans="1:18" s="46" customFormat="1" ht="9" customHeight="1">
      <c r="A56" s="242"/>
      <c r="B56" s="271"/>
      <c r="C56" s="271"/>
      <c r="D56" s="271"/>
      <c r="E56" s="128" t="s">
        <v>673</v>
      </c>
      <c r="F56" s="128" t="s">
        <v>687</v>
      </c>
      <c r="G56" s="278"/>
      <c r="H56" s="128">
        <f>IF($D55="","",VLOOKUP($D55,#REF!,9))</f>
      </c>
      <c r="I56" s="272"/>
      <c r="J56" s="104">
        <f>IF(I56="a",E55,IF(I56="b",E57,""))</f>
      </c>
      <c r="K56" s="114"/>
      <c r="L56" s="112"/>
      <c r="M56" s="280"/>
      <c r="N56" s="112"/>
      <c r="O56" s="114"/>
      <c r="P56" s="112"/>
      <c r="Q56" s="115"/>
      <c r="R56" s="118"/>
    </row>
    <row r="57" spans="1:18" s="46" customFormat="1" ht="9" customHeight="1">
      <c r="A57" s="242"/>
      <c r="B57" s="121"/>
      <c r="C57" s="121"/>
      <c r="D57" s="131"/>
      <c r="E57" s="106"/>
      <c r="F57" s="106"/>
      <c r="G57" s="71"/>
      <c r="H57" s="106"/>
      <c r="I57" s="273"/>
      <c r="J57" s="274" t="str">
        <f>UPPER(IF(OR(I58="a",I58="as"),E55,IF(OR(I58="b",I58="bs"),E59,)))</f>
        <v>ΖΕΡΒΑ</v>
      </c>
      <c r="K57" s="275"/>
      <c r="L57" s="112"/>
      <c r="M57" s="280"/>
      <c r="N57" s="112"/>
      <c r="O57" s="114"/>
      <c r="P57" s="112"/>
      <c r="Q57" s="115"/>
      <c r="R57" s="118"/>
    </row>
    <row r="58" spans="1:18" s="46" customFormat="1" ht="9" customHeight="1">
      <c r="A58" s="242"/>
      <c r="B58" s="121"/>
      <c r="C58" s="121"/>
      <c r="D58" s="131"/>
      <c r="E58" s="106"/>
      <c r="F58" s="106"/>
      <c r="G58" s="71"/>
      <c r="H58" s="124" t="s">
        <v>13</v>
      </c>
      <c r="I58" s="133" t="s">
        <v>363</v>
      </c>
      <c r="J58" s="276" t="str">
        <f>UPPER(IF(OR(I58="a",I58="as"),E56,IF(OR(I58="b",I58="bs"),E60,)))</f>
        <v>ΤΣΟΥΚΛΙΔΗ</v>
      </c>
      <c r="K58" s="277"/>
      <c r="L58" s="112"/>
      <c r="M58" s="280"/>
      <c r="N58" s="112"/>
      <c r="O58" s="114"/>
      <c r="P58" s="112"/>
      <c r="Q58" s="115"/>
      <c r="R58" s="118"/>
    </row>
    <row r="59" spans="1:18" s="46" customFormat="1" ht="9" customHeight="1">
      <c r="A59" s="242">
        <v>14</v>
      </c>
      <c r="B59" s="107">
        <f>IF($D59="","",VLOOKUP($D59,#REF!,20))</f>
      </c>
      <c r="C59" s="107">
        <f>IF($D59="","",VLOOKUP($D59,#REF!,21))</f>
      </c>
      <c r="D59" s="108"/>
      <c r="E59" s="128" t="s">
        <v>226</v>
      </c>
      <c r="F59" s="128">
        <f>IF($D59="","",VLOOKUP($D59,#REF!,3))</f>
      </c>
      <c r="G59" s="278"/>
      <c r="H59" s="128">
        <f>IF($D59="","",VLOOKUP($D59,#REF!,4))</f>
      </c>
      <c r="I59" s="279"/>
      <c r="J59" s="112"/>
      <c r="K59" s="280"/>
      <c r="L59" s="151"/>
      <c r="M59" s="284"/>
      <c r="N59" s="112"/>
      <c r="O59" s="114"/>
      <c r="P59" s="112"/>
      <c r="Q59" s="115"/>
      <c r="R59" s="118"/>
    </row>
    <row r="60" spans="1:18" s="46" customFormat="1" ht="9" customHeight="1">
      <c r="A60" s="242"/>
      <c r="B60" s="271"/>
      <c r="C60" s="271"/>
      <c r="D60" s="271"/>
      <c r="E60" s="128">
        <f>UPPER(IF($D59="","",VLOOKUP($D59,#REF!,7)))</f>
      </c>
      <c r="F60" s="128">
        <f>IF($D59="","",VLOOKUP($D59,#REF!,8))</f>
      </c>
      <c r="G60" s="278"/>
      <c r="H60" s="128">
        <f>IF($D59="","",VLOOKUP($D59,#REF!,9))</f>
      </c>
      <c r="I60" s="272"/>
      <c r="J60" s="112"/>
      <c r="K60" s="280"/>
      <c r="L60" s="257"/>
      <c r="M60" s="285"/>
      <c r="N60" s="112"/>
      <c r="O60" s="114"/>
      <c r="P60" s="112"/>
      <c r="Q60" s="115"/>
      <c r="R60" s="118"/>
    </row>
    <row r="61" spans="1:18" s="46" customFormat="1" ht="9" customHeight="1">
      <c r="A61" s="242"/>
      <c r="B61" s="121"/>
      <c r="C61" s="121"/>
      <c r="D61" s="131"/>
      <c r="E61" s="106"/>
      <c r="F61" s="106"/>
      <c r="G61" s="71"/>
      <c r="H61" s="106"/>
      <c r="I61" s="282"/>
      <c r="J61" s="112"/>
      <c r="K61" s="273"/>
      <c r="L61" s="274" t="str">
        <f>UPPER(IF(OR(K62="a",K62="as"),J57,IF(OR(K62="b",K62="bs"),J65,)))</f>
        <v>ΚΟΨΙΝΗ</v>
      </c>
      <c r="M61" s="280"/>
      <c r="N61" s="112"/>
      <c r="O61" s="114"/>
      <c r="P61" s="112"/>
      <c r="Q61" s="115"/>
      <c r="R61" s="118"/>
    </row>
    <row r="62" spans="1:18" s="46" customFormat="1" ht="9" customHeight="1">
      <c r="A62" s="242"/>
      <c r="B62" s="121"/>
      <c r="C62" s="121"/>
      <c r="D62" s="131"/>
      <c r="E62" s="106"/>
      <c r="F62" s="106"/>
      <c r="G62" s="71"/>
      <c r="H62" s="106"/>
      <c r="I62" s="282"/>
      <c r="J62" s="124" t="s">
        <v>13</v>
      </c>
      <c r="K62" s="133" t="s">
        <v>824</v>
      </c>
      <c r="L62" s="276" t="str">
        <f>UPPER(IF(OR(K62="a",K62="as"),J58,IF(OR(K62="b",K62="bs"),J66,)))</f>
        <v>ΠΟΠ</v>
      </c>
      <c r="M62" s="272"/>
      <c r="N62" s="112"/>
      <c r="O62" s="114"/>
      <c r="P62" s="112"/>
      <c r="Q62" s="115"/>
      <c r="R62" s="118"/>
    </row>
    <row r="63" spans="1:18" s="46" customFormat="1" ht="9" customHeight="1">
      <c r="A63" s="283">
        <v>15</v>
      </c>
      <c r="B63" s="107">
        <f>IF($D63="","",VLOOKUP($D63,#REF!,20))</f>
      </c>
      <c r="C63" s="107">
        <f>IF($D63="","",VLOOKUP($D63,#REF!,21))</f>
      </c>
      <c r="D63" s="108"/>
      <c r="E63" s="128" t="s">
        <v>226</v>
      </c>
      <c r="F63" s="128">
        <f>IF($D63="","",VLOOKUP($D63,#REF!,3))</f>
      </c>
      <c r="G63" s="278"/>
      <c r="H63" s="128">
        <f>IF($D63="","",VLOOKUP($D63,#REF!,4))</f>
      </c>
      <c r="I63" s="270"/>
      <c r="J63" s="112"/>
      <c r="K63" s="280"/>
      <c r="L63" s="112" t="s">
        <v>831</v>
      </c>
      <c r="M63" s="114"/>
      <c r="N63" s="151"/>
      <c r="O63" s="114"/>
      <c r="P63" s="112"/>
      <c r="Q63" s="115"/>
      <c r="R63" s="118"/>
    </row>
    <row r="64" spans="1:18" s="46" customFormat="1" ht="9" customHeight="1">
      <c r="A64" s="242"/>
      <c r="B64" s="271"/>
      <c r="C64" s="271"/>
      <c r="D64" s="271"/>
      <c r="E64" s="128">
        <f>UPPER(IF($D63="","",VLOOKUP($D63,#REF!,7)))</f>
      </c>
      <c r="F64" s="128">
        <f>IF($D63="","",VLOOKUP($D63,#REF!,8))</f>
      </c>
      <c r="G64" s="278"/>
      <c r="H64" s="128">
        <f>IF($D63="","",VLOOKUP($D63,#REF!,9))</f>
      </c>
      <c r="I64" s="272"/>
      <c r="J64" s="104">
        <f>IF(I64="a",E63,IF(I64="b",E65,""))</f>
      </c>
      <c r="K64" s="280"/>
      <c r="L64" s="112"/>
      <c r="M64" s="114"/>
      <c r="N64" s="112"/>
      <c r="O64" s="114"/>
      <c r="P64" s="112"/>
      <c r="Q64" s="115"/>
      <c r="R64" s="118"/>
    </row>
    <row r="65" spans="1:18" s="46" customFormat="1" ht="9" customHeight="1">
      <c r="A65" s="242"/>
      <c r="B65" s="121"/>
      <c r="C65" s="121"/>
      <c r="D65" s="121"/>
      <c r="E65" s="145"/>
      <c r="F65" s="145"/>
      <c r="G65" s="290"/>
      <c r="H65" s="145"/>
      <c r="I65" s="273"/>
      <c r="J65" s="274" t="str">
        <f>UPPER(IF(OR(I66="a",I66="as"),E63,IF(OR(I66="b",I66="bs"),E67,)))</f>
        <v>ΚΟΨΙΝΗ</v>
      </c>
      <c r="K65" s="284"/>
      <c r="L65" s="112"/>
      <c r="M65" s="114"/>
      <c r="N65" s="112"/>
      <c r="O65" s="114"/>
      <c r="P65" s="112"/>
      <c r="Q65" s="115"/>
      <c r="R65" s="118"/>
    </row>
    <row r="66" spans="1:18" s="46" customFormat="1" ht="9" customHeight="1">
      <c r="A66" s="242"/>
      <c r="B66" s="121"/>
      <c r="C66" s="121"/>
      <c r="D66" s="121"/>
      <c r="E66" s="112"/>
      <c r="F66" s="112"/>
      <c r="G66" s="71"/>
      <c r="H66" s="124" t="s">
        <v>13</v>
      </c>
      <c r="I66" s="133" t="s">
        <v>365</v>
      </c>
      <c r="J66" s="276" t="str">
        <f>UPPER(IF(OR(I66="a",I66="as"),E64,IF(OR(I66="b",I66="bs"),E68,)))</f>
        <v>ΠΟΠ</v>
      </c>
      <c r="K66" s="272"/>
      <c r="L66" s="112"/>
      <c r="M66" s="114"/>
      <c r="N66" s="112"/>
      <c r="O66" s="114"/>
      <c r="P66" s="112"/>
      <c r="Q66" s="115"/>
      <c r="R66" s="118"/>
    </row>
    <row r="67" spans="1:18" s="46" customFormat="1" ht="9" customHeight="1">
      <c r="A67" s="289">
        <v>16</v>
      </c>
      <c r="B67" s="107">
        <f>IF($D67="","",VLOOKUP($D67,#REF!,20))</f>
      </c>
      <c r="C67" s="107">
        <f>IF($D67="","",VLOOKUP($D67,#REF!,21))</f>
      </c>
      <c r="D67" s="108"/>
      <c r="E67" s="360" t="s">
        <v>806</v>
      </c>
      <c r="F67" s="360" t="s">
        <v>807</v>
      </c>
      <c r="G67" s="364"/>
      <c r="H67" s="109">
        <f>IF($D67="","",VLOOKUP($D67,#REF!,4))</f>
      </c>
      <c r="I67" s="279"/>
      <c r="J67" s="112"/>
      <c r="K67" s="114"/>
      <c r="L67" s="151"/>
      <c r="M67" s="275"/>
      <c r="N67" s="112"/>
      <c r="O67" s="114"/>
      <c r="P67" s="112"/>
      <c r="Q67" s="115"/>
      <c r="R67" s="118"/>
    </row>
    <row r="68" spans="1:18" s="46" customFormat="1" ht="9" customHeight="1">
      <c r="A68" s="242"/>
      <c r="B68" s="271"/>
      <c r="C68" s="271"/>
      <c r="D68" s="271"/>
      <c r="E68" s="360" t="s">
        <v>798</v>
      </c>
      <c r="F68" s="360" t="s">
        <v>799</v>
      </c>
      <c r="G68" s="364"/>
      <c r="H68" s="109">
        <f>IF($D67="","",VLOOKUP($D67,#REF!,9))</f>
      </c>
      <c r="I68" s="272"/>
      <c r="J68" s="112"/>
      <c r="K68" s="114"/>
      <c r="L68" s="257"/>
      <c r="M68" s="281"/>
      <c r="N68" s="112"/>
      <c r="O68" s="114"/>
      <c r="P68" s="112"/>
      <c r="Q68" s="115"/>
      <c r="R68" s="118"/>
    </row>
    <row r="69" spans="1:18" s="46" customFormat="1" ht="9" customHeight="1">
      <c r="A69" s="291"/>
      <c r="B69" s="292"/>
      <c r="C69" s="292"/>
      <c r="D69" s="293"/>
      <c r="E69" s="149"/>
      <c r="F69" s="149"/>
      <c r="G69" s="101"/>
      <c r="H69" s="149"/>
      <c r="I69" s="294"/>
      <c r="J69" s="116"/>
      <c r="K69" s="117"/>
      <c r="L69" s="116"/>
      <c r="M69" s="117"/>
      <c r="N69" s="116"/>
      <c r="O69" s="117"/>
      <c r="P69" s="116"/>
      <c r="Q69" s="117"/>
      <c r="R69" s="118"/>
    </row>
    <row r="70" spans="1:18" s="2" customFormat="1" ht="6" customHeight="1">
      <c r="A70" s="291"/>
      <c r="B70" s="292"/>
      <c r="C70" s="292"/>
      <c r="D70" s="293"/>
      <c r="E70" s="149"/>
      <c r="F70" s="149"/>
      <c r="G70" s="295"/>
      <c r="H70" s="149"/>
      <c r="I70" s="294"/>
      <c r="J70" s="116"/>
      <c r="K70" s="117"/>
      <c r="L70" s="156"/>
      <c r="M70" s="157"/>
      <c r="N70" s="156"/>
      <c r="O70" s="157"/>
      <c r="P70" s="156"/>
      <c r="Q70" s="157"/>
      <c r="R70" s="158"/>
    </row>
    <row r="71" spans="1:17" s="17" customFormat="1" ht="10.5" customHeight="1">
      <c r="A71" s="159" t="s">
        <v>26</v>
      </c>
      <c r="B71" s="160"/>
      <c r="C71" s="161"/>
      <c r="D71" s="162" t="s">
        <v>27</v>
      </c>
      <c r="E71" s="163" t="s">
        <v>195</v>
      </c>
      <c r="F71" s="163"/>
      <c r="G71" s="163"/>
      <c r="H71" s="255"/>
      <c r="I71" s="163" t="s">
        <v>27</v>
      </c>
      <c r="J71" s="163" t="s">
        <v>29</v>
      </c>
      <c r="K71" s="166"/>
      <c r="L71" s="163" t="s">
        <v>30</v>
      </c>
      <c r="M71" s="167"/>
      <c r="N71" s="168" t="s">
        <v>31</v>
      </c>
      <c r="O71" s="168"/>
      <c r="P71" s="169"/>
      <c r="Q71" s="170"/>
    </row>
    <row r="72" spans="1:17" s="17" customFormat="1" ht="9" customHeight="1">
      <c r="A72" s="172" t="s">
        <v>32</v>
      </c>
      <c r="B72" s="171"/>
      <c r="C72" s="173"/>
      <c r="D72" s="174">
        <v>1</v>
      </c>
      <c r="E72" s="65"/>
      <c r="F72" s="63"/>
      <c r="G72" s="63"/>
      <c r="H72" s="296"/>
      <c r="I72" s="297" t="s">
        <v>33</v>
      </c>
      <c r="J72" s="171"/>
      <c r="K72" s="177"/>
      <c r="L72" s="171"/>
      <c r="M72" s="178"/>
      <c r="N72" s="179" t="s">
        <v>196</v>
      </c>
      <c r="O72" s="180"/>
      <c r="P72" s="180"/>
      <c r="Q72" s="181"/>
    </row>
    <row r="73" spans="1:17" s="17" customFormat="1" ht="9" customHeight="1">
      <c r="A73" s="172" t="s">
        <v>35</v>
      </c>
      <c r="B73" s="171"/>
      <c r="C73" s="173"/>
      <c r="D73" s="174"/>
      <c r="E73" s="65"/>
      <c r="F73" s="63"/>
      <c r="G73" s="63"/>
      <c r="H73" s="296"/>
      <c r="I73" s="297"/>
      <c r="J73" s="171"/>
      <c r="K73" s="177"/>
      <c r="L73" s="171"/>
      <c r="M73" s="178"/>
      <c r="N73" s="184"/>
      <c r="O73" s="183"/>
      <c r="P73" s="184"/>
      <c r="Q73" s="185"/>
    </row>
    <row r="74" spans="1:17" s="17" customFormat="1" ht="9" customHeight="1">
      <c r="A74" s="186" t="s">
        <v>37</v>
      </c>
      <c r="B74" s="184"/>
      <c r="C74" s="187"/>
      <c r="D74" s="174">
        <v>2</v>
      </c>
      <c r="E74" s="65"/>
      <c r="F74" s="63"/>
      <c r="G74" s="63"/>
      <c r="H74" s="296"/>
      <c r="I74" s="297" t="s">
        <v>36</v>
      </c>
      <c r="J74" s="171"/>
      <c r="K74" s="177"/>
      <c r="L74" s="171"/>
      <c r="M74" s="178"/>
      <c r="N74" s="179" t="s">
        <v>39</v>
      </c>
      <c r="O74" s="180"/>
      <c r="P74" s="180"/>
      <c r="Q74" s="181"/>
    </row>
    <row r="75" spans="1:17" s="17" customFormat="1" ht="9" customHeight="1">
      <c r="A75" s="188"/>
      <c r="B75" s="93"/>
      <c r="C75" s="189"/>
      <c r="D75" s="174"/>
      <c r="E75" s="65"/>
      <c r="F75" s="63"/>
      <c r="G75" s="63"/>
      <c r="H75" s="296"/>
      <c r="I75" s="297"/>
      <c r="J75" s="171"/>
      <c r="K75" s="177"/>
      <c r="L75" s="171"/>
      <c r="M75" s="178"/>
      <c r="N75" s="171"/>
      <c r="O75" s="177"/>
      <c r="P75" s="171"/>
      <c r="Q75" s="178"/>
    </row>
    <row r="76" spans="1:17" s="17" customFormat="1" ht="9" customHeight="1">
      <c r="A76" s="190" t="s">
        <v>41</v>
      </c>
      <c r="B76" s="191"/>
      <c r="C76" s="192"/>
      <c r="D76" s="174">
        <v>3</v>
      </c>
      <c r="E76" s="65"/>
      <c r="F76" s="63"/>
      <c r="G76" s="63"/>
      <c r="H76" s="296"/>
      <c r="I76" s="297" t="s">
        <v>38</v>
      </c>
      <c r="J76" s="171"/>
      <c r="K76" s="177"/>
      <c r="L76" s="171"/>
      <c r="M76" s="178"/>
      <c r="N76" s="184"/>
      <c r="O76" s="183"/>
      <c r="P76" s="184"/>
      <c r="Q76" s="185"/>
    </row>
    <row r="77" spans="1:17" s="17" customFormat="1" ht="9" customHeight="1">
      <c r="A77" s="172" t="s">
        <v>32</v>
      </c>
      <c r="B77" s="171"/>
      <c r="C77" s="173"/>
      <c r="D77" s="174"/>
      <c r="E77" s="65"/>
      <c r="F77" s="63"/>
      <c r="G77" s="63"/>
      <c r="H77" s="296"/>
      <c r="I77" s="297"/>
      <c r="J77" s="171"/>
      <c r="K77" s="177"/>
      <c r="L77" s="171"/>
      <c r="M77" s="178"/>
      <c r="N77" s="179" t="s">
        <v>15</v>
      </c>
      <c r="O77" s="180"/>
      <c r="P77" s="180"/>
      <c r="Q77" s="181"/>
    </row>
    <row r="78" spans="1:17" s="17" customFormat="1" ht="9" customHeight="1">
      <c r="A78" s="172" t="s">
        <v>44</v>
      </c>
      <c r="B78" s="171"/>
      <c r="C78" s="193"/>
      <c r="D78" s="174">
        <v>4</v>
      </c>
      <c r="E78" s="65"/>
      <c r="F78" s="63"/>
      <c r="G78" s="63"/>
      <c r="H78" s="296"/>
      <c r="I78" s="297" t="s">
        <v>40</v>
      </c>
      <c r="J78" s="171"/>
      <c r="K78" s="177"/>
      <c r="L78" s="171"/>
      <c r="M78" s="178"/>
      <c r="N78" s="171"/>
      <c r="O78" s="177"/>
      <c r="P78" s="171"/>
      <c r="Q78" s="178"/>
    </row>
    <row r="79" spans="1:17" s="17" customFormat="1" ht="9" customHeight="1">
      <c r="A79" s="186" t="s">
        <v>46</v>
      </c>
      <c r="B79" s="184"/>
      <c r="C79" s="194"/>
      <c r="D79" s="195"/>
      <c r="E79" s="196"/>
      <c r="F79" s="298"/>
      <c r="G79" s="298"/>
      <c r="H79" s="299"/>
      <c r="I79" s="300"/>
      <c r="J79" s="184"/>
      <c r="K79" s="183"/>
      <c r="L79" s="184"/>
      <c r="M79" s="185"/>
      <c r="N79" s="184" t="str">
        <f>Q4</f>
        <v>ΤΑΜΠΟΣΗ ΤΕΡΕΖΑ</v>
      </c>
      <c r="O79" s="183"/>
      <c r="P79" s="184"/>
      <c r="Q79" s="301" t="e">
        <f>MIN(4,#REF!)</f>
        <v>#REF!</v>
      </c>
    </row>
    <row r="80" ht="15.75" customHeight="1"/>
    <row r="81" ht="9" customHeight="1"/>
  </sheetData>
  <sheetProtection/>
  <mergeCells count="1">
    <mergeCell ref="A4:C4"/>
  </mergeCells>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9 E63 E67 E55">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0"/>
  <dimension ref="A1:T225"/>
  <sheetViews>
    <sheetView showGridLines="0" showZeros="0" tabSelected="1" zoomScalePageLayoutView="0" workbookViewId="0" topLeftCell="A1">
      <selection activeCell="P176" sqref="P17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0" style="0" hidden="1" customWidth="1"/>
    <col min="19" max="19" width="8.28125" style="0" customWidth="1"/>
    <col min="20" max="20" width="9.8515625" style="0" hidden="1" customWidth="1"/>
  </cols>
  <sheetData>
    <row r="1" spans="1:17" s="79" customFormat="1" ht="21.75" customHeight="1">
      <c r="A1" s="66" t="str">
        <f>'Week SetUp'!$A$6</f>
        <v>FILOTHEI TENNIS OPEN 2011</v>
      </c>
      <c r="B1" s="66"/>
      <c r="C1" s="82"/>
      <c r="D1" s="82"/>
      <c r="E1" s="82"/>
      <c r="F1" s="82"/>
      <c r="G1" s="82"/>
      <c r="H1" s="82"/>
      <c r="I1" s="83"/>
      <c r="J1" s="75" t="s">
        <v>210</v>
      </c>
      <c r="K1" s="75"/>
      <c r="L1" s="67"/>
      <c r="M1" s="83"/>
      <c r="N1" s="83" t="s">
        <v>204</v>
      </c>
      <c r="O1" s="83"/>
      <c r="P1" s="82"/>
      <c r="Q1" s="83"/>
    </row>
    <row r="2" spans="1:17" s="73" customFormat="1" ht="12.75">
      <c r="A2" s="68">
        <f>'Week SetUp'!$A$8</f>
        <v>0</v>
      </c>
      <c r="B2" s="68"/>
      <c r="C2" s="68"/>
      <c r="D2" s="68"/>
      <c r="E2" s="68"/>
      <c r="F2" s="84"/>
      <c r="G2" s="74"/>
      <c r="H2" s="74"/>
      <c r="I2" s="85"/>
      <c r="J2" s="75" t="s">
        <v>209</v>
      </c>
      <c r="K2" s="75"/>
      <c r="L2" s="75"/>
      <c r="M2" s="85"/>
      <c r="N2" s="74"/>
      <c r="O2" s="85"/>
      <c r="P2" s="74"/>
      <c r="Q2" s="85"/>
    </row>
    <row r="3" spans="1:17" s="18" customFormat="1" ht="11.25" customHeight="1">
      <c r="A3" s="56" t="s">
        <v>11</v>
      </c>
      <c r="B3" s="56"/>
      <c r="C3" s="56"/>
      <c r="D3" s="56"/>
      <c r="E3" s="56"/>
      <c r="F3" s="56" t="s">
        <v>5</v>
      </c>
      <c r="G3" s="56"/>
      <c r="H3" s="56"/>
      <c r="I3" s="87"/>
      <c r="J3" s="56" t="s">
        <v>6</v>
      </c>
      <c r="K3" s="87"/>
      <c r="L3" s="61"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7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52</v>
      </c>
      <c r="M5" s="96"/>
      <c r="N5" s="94" t="s">
        <v>113</v>
      </c>
      <c r="O5" s="96"/>
      <c r="P5" s="94" t="s">
        <v>114</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10.5" customHeight="1">
      <c r="A7" s="105" t="s">
        <v>33</v>
      </c>
      <c r="B7" s="107">
        <f>IF($D7="","",VLOOKUP($D7,#REF!,15))</f>
      </c>
      <c r="C7" s="107">
        <f>IF($D7="","",VLOOKUP($D7,#REF!,16))</f>
      </c>
      <c r="D7" s="108"/>
      <c r="E7" s="109" t="s">
        <v>227</v>
      </c>
      <c r="F7" s="109" t="s">
        <v>228</v>
      </c>
      <c r="G7" s="109"/>
      <c r="H7" s="109">
        <f>IF($D7="","",VLOOKUP($D7,#REF!,4))</f>
      </c>
      <c r="I7" s="328"/>
      <c r="J7" s="329" t="str">
        <f>UPPER(IF(OR(I8="a",I8="as"),E7,IF(OR(I8="b",I8="bs"),E8,)))</f>
        <v>ΡΟΒΑΣ</v>
      </c>
      <c r="K7" s="330"/>
      <c r="L7" s="331"/>
      <c r="M7" s="331"/>
      <c r="N7" s="331"/>
      <c r="O7" s="331"/>
      <c r="P7" s="331"/>
      <c r="Q7" s="332" t="s">
        <v>115</v>
      </c>
      <c r="R7" s="118"/>
      <c r="T7" s="119" t="e">
        <f>#REF!</f>
        <v>#REF!</v>
      </c>
    </row>
    <row r="8" spans="1:20" s="46" customFormat="1" ht="9" customHeight="1">
      <c r="A8" s="209" t="s">
        <v>36</v>
      </c>
      <c r="B8" s="107">
        <f>IF($D8="","",VLOOKUP($D8,#REF!,15))</f>
      </c>
      <c r="C8" s="107">
        <f>IF($D8="","",VLOOKUP($D8,#REF!,16))</f>
      </c>
      <c r="D8" s="108"/>
      <c r="E8" s="128" t="s">
        <v>226</v>
      </c>
      <c r="F8" s="128">
        <f>IF($D8="","",VLOOKUP($D8,#REF!,3))</f>
      </c>
      <c r="G8" s="128"/>
      <c r="H8" s="128">
        <f>IF($D8="","",VLOOKUP($D8,#REF!,4))</f>
      </c>
      <c r="I8" s="333" t="s">
        <v>364</v>
      </c>
      <c r="J8" s="334"/>
      <c r="K8" s="335" t="s">
        <v>364</v>
      </c>
      <c r="L8" s="329" t="str">
        <f>UPPER(IF(OR(K8="a",K8="as"),J7,IF(OR(K8="b",K8="bs"),J9,)))</f>
        <v>ΡΟΒΑΣ</v>
      </c>
      <c r="M8" s="330"/>
      <c r="N8" s="331"/>
      <c r="O8" s="331"/>
      <c r="P8" s="331"/>
      <c r="Q8" s="331"/>
      <c r="R8" s="118"/>
      <c r="T8" s="127" t="e">
        <f>#REF!</f>
        <v>#REF!</v>
      </c>
    </row>
    <row r="9" spans="1:20" s="46" customFormat="1" ht="9" customHeight="1">
      <c r="A9" s="120" t="s">
        <v>38</v>
      </c>
      <c r="B9" s="107">
        <f>IF($D9="","",VLOOKUP($D9,#REF!,15))</f>
      </c>
      <c r="C9" s="107">
        <f>IF($D9="","",VLOOKUP($D9,#REF!,16))</f>
      </c>
      <c r="D9" s="108"/>
      <c r="E9" s="128" t="s">
        <v>262</v>
      </c>
      <c r="F9" s="128" t="s">
        <v>263</v>
      </c>
      <c r="G9" s="128"/>
      <c r="H9" s="128">
        <f>IF($D9="","",VLOOKUP($D9,#REF!,4))</f>
      </c>
      <c r="I9" s="328"/>
      <c r="J9" s="329" t="str">
        <f>UPPER(IF(OR(I10="a",I10="as"),E9,IF(OR(I10="b",I10="bs"),E10,)))</f>
        <v>ΚΑΡΥΔΗΣ</v>
      </c>
      <c r="K9" s="336"/>
      <c r="L9" s="334" t="s">
        <v>819</v>
      </c>
      <c r="M9" s="337"/>
      <c r="N9" s="331"/>
      <c r="O9" s="331"/>
      <c r="P9" s="331"/>
      <c r="Q9" s="331"/>
      <c r="R9" s="118"/>
      <c r="T9" s="127" t="e">
        <f>#REF!</f>
        <v>#REF!</v>
      </c>
    </row>
    <row r="10" spans="1:20" s="46" customFormat="1" ht="9" customHeight="1">
      <c r="A10" s="120" t="s">
        <v>40</v>
      </c>
      <c r="B10" s="107">
        <f>IF($D10="","",VLOOKUP($D10,#REF!,15))</f>
      </c>
      <c r="C10" s="107">
        <f>IF($D10="","",VLOOKUP($D10,#REF!,16))</f>
      </c>
      <c r="D10" s="108"/>
      <c r="E10" s="128" t="s">
        <v>264</v>
      </c>
      <c r="F10" s="128" t="s">
        <v>248</v>
      </c>
      <c r="G10" s="128"/>
      <c r="H10" s="128">
        <f>IF($D10="","",VLOOKUP($D10,#REF!,4))</f>
      </c>
      <c r="I10" s="333" t="s">
        <v>363</v>
      </c>
      <c r="J10" s="334" t="s">
        <v>828</v>
      </c>
      <c r="K10" s="338"/>
      <c r="L10" s="339" t="s">
        <v>13</v>
      </c>
      <c r="M10" s="340" t="s">
        <v>364</v>
      </c>
      <c r="N10" s="329" t="str">
        <f>UPPER(IF(OR(M10="a",M10="as"),L8,IF(OR(M10="b",M10="bs"),L12,)))</f>
        <v>ΡΟΒΑΣ</v>
      </c>
      <c r="O10" s="330"/>
      <c r="P10" s="331"/>
      <c r="Q10" s="331"/>
      <c r="R10" s="118"/>
      <c r="T10" s="127" t="e">
        <f>#REF!</f>
        <v>#REF!</v>
      </c>
    </row>
    <row r="11" spans="1:20" s="46" customFormat="1" ht="9" customHeight="1">
      <c r="A11" s="120" t="s">
        <v>42</v>
      </c>
      <c r="B11" s="107">
        <f>IF($D11="","",VLOOKUP($D11,#REF!,15))</f>
      </c>
      <c r="C11" s="107">
        <f>IF($D11="","",VLOOKUP($D11,#REF!,16))</f>
      </c>
      <c r="D11" s="108"/>
      <c r="E11" s="128" t="s">
        <v>265</v>
      </c>
      <c r="F11" s="128" t="s">
        <v>266</v>
      </c>
      <c r="G11" s="128"/>
      <c r="H11" s="128">
        <f>IF($D11="","",VLOOKUP($D11,#REF!,4))</f>
      </c>
      <c r="I11" s="328"/>
      <c r="J11" s="329" t="str">
        <f>UPPER(IF(OR(I12="a",I12="as"),E11,IF(OR(I12="b",I12="bs"),E12,)))</f>
        <v>ΠΑΠΑΣΠΥΡΟΥ</v>
      </c>
      <c r="K11" s="330"/>
      <c r="L11" s="341"/>
      <c r="M11" s="342"/>
      <c r="N11" s="334" t="s">
        <v>833</v>
      </c>
      <c r="O11" s="343"/>
      <c r="P11" s="331"/>
      <c r="Q11" s="331"/>
      <c r="R11" s="118"/>
      <c r="T11" s="127" t="e">
        <f>#REF!</f>
        <v>#REF!</v>
      </c>
    </row>
    <row r="12" spans="1:20" s="46" customFormat="1" ht="9" customHeight="1">
      <c r="A12" s="120" t="s">
        <v>43</v>
      </c>
      <c r="B12" s="107">
        <f>IF($D12="","",VLOOKUP($D12,#REF!,15))</f>
      </c>
      <c r="C12" s="107">
        <f>IF($D12="","",VLOOKUP($D12,#REF!,16))</f>
      </c>
      <c r="D12" s="108"/>
      <c r="E12" s="128" t="s">
        <v>226</v>
      </c>
      <c r="F12" s="128">
        <f>IF($D12="","",VLOOKUP($D12,#REF!,3))</f>
      </c>
      <c r="G12" s="128"/>
      <c r="H12" s="128">
        <f>IF($D12="","",VLOOKUP($D12,#REF!,4))</f>
      </c>
      <c r="I12" s="333" t="s">
        <v>363</v>
      </c>
      <c r="J12" s="334"/>
      <c r="K12" s="335" t="s">
        <v>363</v>
      </c>
      <c r="L12" s="329" t="str">
        <f>UPPER(IF(OR(K12="a",K12="as"),J11,IF(OR(K12="b",K12="bs"),J13,)))</f>
        <v>ΠΑΠΑΣΠΥΡΟΥ</v>
      </c>
      <c r="M12" s="344"/>
      <c r="N12" s="331"/>
      <c r="O12" s="337"/>
      <c r="P12" s="331"/>
      <c r="Q12" s="331"/>
      <c r="R12" s="118"/>
      <c r="T12" s="127" t="e">
        <f>#REF!</f>
        <v>#REF!</v>
      </c>
    </row>
    <row r="13" spans="1:20" s="46" customFormat="1" ht="9" customHeight="1">
      <c r="A13" s="209" t="s">
        <v>45</v>
      </c>
      <c r="B13" s="107">
        <f>IF($D13="","",VLOOKUP($D13,#REF!,15))</f>
      </c>
      <c r="C13" s="107">
        <f>IF($D13="","",VLOOKUP($D13,#REF!,16))</f>
      </c>
      <c r="D13" s="108"/>
      <c r="E13" s="128" t="s">
        <v>267</v>
      </c>
      <c r="F13" s="128" t="s">
        <v>268</v>
      </c>
      <c r="G13" s="128"/>
      <c r="H13" s="128">
        <f>IF($D13="","",VLOOKUP($D13,#REF!,4))</f>
      </c>
      <c r="I13" s="328"/>
      <c r="J13" s="329" t="str">
        <f>UPPER(IF(OR(I14="a",I14="as"),E13,IF(OR(I14="b",I14="bs"),E14,)))</f>
        <v>ΣΟΦΟΣ</v>
      </c>
      <c r="K13" s="345"/>
      <c r="L13" s="334" t="s">
        <v>819</v>
      </c>
      <c r="M13" s="338"/>
      <c r="N13" s="331"/>
      <c r="O13" s="337"/>
      <c r="P13" s="331"/>
      <c r="Q13" s="331"/>
      <c r="R13" s="118"/>
      <c r="T13" s="127" t="e">
        <f>#REF!</f>
        <v>#REF!</v>
      </c>
    </row>
    <row r="14" spans="1:20" s="46" customFormat="1" ht="9" customHeight="1">
      <c r="A14" s="209" t="s">
        <v>47</v>
      </c>
      <c r="B14" s="107">
        <f>IF($D14="","",VLOOKUP($D14,#REF!,15))</f>
      </c>
      <c r="C14" s="107">
        <f>IF($D14="","",VLOOKUP($D14,#REF!,16))</f>
      </c>
      <c r="D14" s="108"/>
      <c r="E14" s="128" t="s">
        <v>269</v>
      </c>
      <c r="F14" s="128" t="s">
        <v>270</v>
      </c>
      <c r="G14" s="128"/>
      <c r="H14" s="128">
        <f>IF($D14="","",VLOOKUP($D14,#REF!,4))</f>
      </c>
      <c r="I14" s="333" t="s">
        <v>365</v>
      </c>
      <c r="J14" s="334" t="s">
        <v>819</v>
      </c>
      <c r="K14" s="331"/>
      <c r="L14" s="338"/>
      <c r="M14" s="346"/>
      <c r="N14" s="339" t="s">
        <v>13</v>
      </c>
      <c r="O14" s="340" t="s">
        <v>364</v>
      </c>
      <c r="P14" s="329" t="str">
        <f>UPPER(IF(OR(O14="a",O14="as"),N10,IF(OR(O14="b",O14="bs"),N18,)))</f>
        <v>ΡΟΒΑΣ</v>
      </c>
      <c r="Q14" s="330"/>
      <c r="R14" s="118"/>
      <c r="T14" s="127" t="e">
        <f>#REF!</f>
        <v>#REF!</v>
      </c>
    </row>
    <row r="15" spans="1:20" s="46" customFormat="1" ht="9" customHeight="1">
      <c r="A15" s="209" t="s">
        <v>53</v>
      </c>
      <c r="B15" s="107">
        <f>IF($D15="","",VLOOKUP($D15,#REF!,15))</f>
      </c>
      <c r="C15" s="107">
        <f>IF($D15="","",VLOOKUP($D15,#REF!,16))</f>
      </c>
      <c r="D15" s="108"/>
      <c r="E15" s="128" t="s">
        <v>226</v>
      </c>
      <c r="F15" s="128">
        <f>IF($D15="","",VLOOKUP($D15,#REF!,3))</f>
      </c>
      <c r="G15" s="128"/>
      <c r="H15" s="128">
        <f>IF($D15="","",VLOOKUP($D15,#REF!,4))</f>
      </c>
      <c r="I15" s="328"/>
      <c r="J15" s="329" t="str">
        <f>UPPER(IF(OR(I16="a",I16="as"),E15,IF(OR(I16="b",I16="bs"),E16,)))</f>
        <v>ΧΑΛΚΙΑΣ</v>
      </c>
      <c r="K15" s="330"/>
      <c r="L15" s="331"/>
      <c r="M15" s="331"/>
      <c r="N15" s="331"/>
      <c r="O15" s="337"/>
      <c r="P15" s="334" t="s">
        <v>827</v>
      </c>
      <c r="Q15" s="338"/>
      <c r="R15" s="118"/>
      <c r="T15" s="127" t="e">
        <f>#REF!</f>
        <v>#REF!</v>
      </c>
    </row>
    <row r="16" spans="1:20" s="46" customFormat="1" ht="9" customHeight="1" thickBot="1">
      <c r="A16" s="209" t="s">
        <v>54</v>
      </c>
      <c r="B16" s="107">
        <f>IF($D16="","",VLOOKUP($D16,#REF!,15))</f>
      </c>
      <c r="C16" s="107">
        <f>IF($D16="","",VLOOKUP($D16,#REF!,16))</f>
      </c>
      <c r="D16" s="108"/>
      <c r="E16" s="128" t="s">
        <v>271</v>
      </c>
      <c r="F16" s="128" t="s">
        <v>272</v>
      </c>
      <c r="G16" s="128"/>
      <c r="H16" s="128">
        <f>IF($D16="","",VLOOKUP($D16,#REF!,4))</f>
      </c>
      <c r="I16" s="333" t="s">
        <v>365</v>
      </c>
      <c r="J16" s="334"/>
      <c r="K16" s="335" t="s">
        <v>363</v>
      </c>
      <c r="L16" s="329" t="str">
        <f>UPPER(IF(OR(K16="a",K16="as"),J15,IF(OR(K16="b",K16="bs"),J17,)))</f>
        <v>ΧΑΛΚΙΑΣ</v>
      </c>
      <c r="M16" s="330"/>
      <c r="N16" s="331"/>
      <c r="O16" s="337"/>
      <c r="P16" s="331"/>
      <c r="Q16" s="338"/>
      <c r="R16" s="118"/>
      <c r="T16" s="142" t="e">
        <f>#REF!</f>
        <v>#REF!</v>
      </c>
    </row>
    <row r="17" spans="1:18" s="46" customFormat="1" ht="9" customHeight="1">
      <c r="A17" s="120" t="s">
        <v>55</v>
      </c>
      <c r="B17" s="107">
        <f>IF($D17="","",VLOOKUP($D17,#REF!,15))</f>
      </c>
      <c r="C17" s="107">
        <f>IF($D17="","",VLOOKUP($D17,#REF!,16))</f>
      </c>
      <c r="D17" s="108"/>
      <c r="E17" s="128" t="s">
        <v>226</v>
      </c>
      <c r="F17" s="128">
        <f>IF($D17="","",VLOOKUP($D17,#REF!,3))</f>
      </c>
      <c r="G17" s="128"/>
      <c r="H17" s="128">
        <f>IF($D17="","",VLOOKUP($D17,#REF!,4))</f>
      </c>
      <c r="I17" s="328"/>
      <c r="J17" s="329" t="str">
        <f>UPPER(IF(OR(I18="a",I18="as"),E17,IF(OR(I18="b",I18="bs"),E18,)))</f>
        <v>ΒΑΣΙΛΕΙΟΥ</v>
      </c>
      <c r="K17" s="336"/>
      <c r="L17" s="334" t="s">
        <v>819</v>
      </c>
      <c r="M17" s="337"/>
      <c r="N17" s="331"/>
      <c r="O17" s="337"/>
      <c r="P17" s="331"/>
      <c r="Q17" s="338"/>
      <c r="R17" s="118"/>
    </row>
    <row r="18" spans="1:18" s="46" customFormat="1" ht="9" customHeight="1">
      <c r="A18" s="120" t="s">
        <v>56</v>
      </c>
      <c r="B18" s="107">
        <f>IF($D18="","",VLOOKUP($D18,#REF!,15))</f>
      </c>
      <c r="C18" s="107">
        <f>IF($D18="","",VLOOKUP($D18,#REF!,16))</f>
      </c>
      <c r="D18" s="108"/>
      <c r="E18" s="128" t="s">
        <v>273</v>
      </c>
      <c r="F18" s="128" t="s">
        <v>274</v>
      </c>
      <c r="G18" s="128"/>
      <c r="H18" s="128">
        <f>IF($D18="","",VLOOKUP($D18,#REF!,4))</f>
      </c>
      <c r="I18" s="333" t="s">
        <v>365</v>
      </c>
      <c r="J18" s="334"/>
      <c r="K18" s="338"/>
      <c r="L18" s="339" t="s">
        <v>13</v>
      </c>
      <c r="M18" s="340" t="s">
        <v>365</v>
      </c>
      <c r="N18" s="329" t="str">
        <f>UPPER(IF(OR(M18="a",M18="as"),L16,IF(OR(M18="b",M18="bs"),L20,)))</f>
        <v>ΑΜΟΙΡΙΔΗΣ</v>
      </c>
      <c r="O18" s="345"/>
      <c r="P18" s="331"/>
      <c r="Q18" s="338"/>
      <c r="R18" s="118"/>
    </row>
    <row r="19" spans="1:18" s="46" customFormat="1" ht="9" customHeight="1">
      <c r="A19" s="120" t="s">
        <v>57</v>
      </c>
      <c r="B19" s="107">
        <f>IF($D19="","",VLOOKUP($D19,#REF!,15))</f>
      </c>
      <c r="C19" s="107">
        <f>IF($D19="","",VLOOKUP($D19,#REF!,16))</f>
      </c>
      <c r="D19" s="108"/>
      <c r="E19" s="128" t="s">
        <v>275</v>
      </c>
      <c r="F19" s="128" t="s">
        <v>276</v>
      </c>
      <c r="G19" s="128"/>
      <c r="H19" s="128">
        <f>IF($D19="","",VLOOKUP($D19,#REF!,4))</f>
      </c>
      <c r="I19" s="328"/>
      <c r="J19" s="329" t="str">
        <f>UPPER(IF(OR(I20="a",I20="as"),E19,IF(OR(I20="b",I20="bs"),E20,)))</f>
        <v>ΑΜΟΙΡΙΔΗΣ</v>
      </c>
      <c r="K19" s="330"/>
      <c r="L19" s="341"/>
      <c r="M19" s="342"/>
      <c r="N19" s="334" t="s">
        <v>832</v>
      </c>
      <c r="O19" s="331"/>
      <c r="P19" s="331"/>
      <c r="Q19" s="338"/>
      <c r="R19" s="118"/>
    </row>
    <row r="20" spans="1:18" s="46" customFormat="1" ht="9" customHeight="1">
      <c r="A20" s="120" t="s">
        <v>58</v>
      </c>
      <c r="B20" s="107">
        <f>IF($D20="","",VLOOKUP($D20,#REF!,15))</f>
      </c>
      <c r="C20" s="107" t="s">
        <v>818</v>
      </c>
      <c r="D20" s="108"/>
      <c r="E20" s="128" t="s">
        <v>485</v>
      </c>
      <c r="F20" s="128" t="s">
        <v>231</v>
      </c>
      <c r="G20" s="128"/>
      <c r="H20" s="128">
        <f>IF($D20="","",VLOOKUP($D20,#REF!,4))</f>
      </c>
      <c r="I20" s="333" t="s">
        <v>365</v>
      </c>
      <c r="J20" s="334" t="s">
        <v>830</v>
      </c>
      <c r="K20" s="335" t="s">
        <v>363</v>
      </c>
      <c r="L20" s="329" t="str">
        <f>UPPER(IF(OR(K20="a",K20="as"),J19,IF(OR(K20="b",K20="bs"),J21,)))</f>
        <v>ΑΜΟΙΡΙΔΗΣ</v>
      </c>
      <c r="M20" s="344"/>
      <c r="N20" s="331"/>
      <c r="O20" s="331"/>
      <c r="P20" s="331"/>
      <c r="Q20" s="338"/>
      <c r="R20" s="118"/>
    </row>
    <row r="21" spans="1:18" s="46" customFormat="1" ht="9" customHeight="1">
      <c r="A21" s="209" t="s">
        <v>59</v>
      </c>
      <c r="B21" s="107">
        <f>IF($D21="","",VLOOKUP($D21,#REF!,15))</f>
      </c>
      <c r="C21" s="107">
        <f>IF($D21="","",VLOOKUP($D21,#REF!,16))</f>
      </c>
      <c r="D21" s="108"/>
      <c r="E21" s="128" t="s">
        <v>226</v>
      </c>
      <c r="F21" s="128">
        <f>IF($D21="","",VLOOKUP($D21,#REF!,3))</f>
      </c>
      <c r="G21" s="128"/>
      <c r="H21" s="128">
        <f>IF($D21="","",VLOOKUP($D21,#REF!,4))</f>
      </c>
      <c r="I21" s="328"/>
      <c r="J21" s="329" t="str">
        <f>UPPER(IF(OR(I22="a",I22="as"),E21,IF(OR(I22="b",I22="bs"),E22,)))</f>
        <v>ΚΟΛΙΑΣ</v>
      </c>
      <c r="K21" s="345"/>
      <c r="L21" s="334" t="s">
        <v>826</v>
      </c>
      <c r="M21" s="338"/>
      <c r="N21" s="331"/>
      <c r="O21" s="331"/>
      <c r="P21" s="331"/>
      <c r="Q21" s="338"/>
      <c r="R21" s="118"/>
    </row>
    <row r="22" spans="1:18" s="46" customFormat="1" ht="9" customHeight="1">
      <c r="A22" s="146" t="s">
        <v>60</v>
      </c>
      <c r="B22" s="107"/>
      <c r="C22" s="107" t="s">
        <v>818</v>
      </c>
      <c r="D22" s="108">
        <v>16</v>
      </c>
      <c r="E22" s="109" t="s">
        <v>343</v>
      </c>
      <c r="F22" s="109" t="s">
        <v>254</v>
      </c>
      <c r="G22" s="109"/>
      <c r="H22" s="109"/>
      <c r="I22" s="333" t="s">
        <v>366</v>
      </c>
      <c r="J22" s="334"/>
      <c r="K22" s="331"/>
      <c r="L22" s="338"/>
      <c r="M22" s="346"/>
      <c r="N22" s="338"/>
      <c r="O22" s="338"/>
      <c r="P22" s="338"/>
      <c r="Q22" s="338"/>
      <c r="R22" s="118"/>
    </row>
    <row r="23" spans="1:18" s="46" customFormat="1" ht="9" customHeight="1">
      <c r="A23" s="105" t="s">
        <v>62</v>
      </c>
      <c r="B23" s="107"/>
      <c r="C23" s="107"/>
      <c r="D23" s="108">
        <v>9</v>
      </c>
      <c r="E23" s="109" t="s">
        <v>245</v>
      </c>
      <c r="F23" s="109" t="s">
        <v>246</v>
      </c>
      <c r="G23" s="109"/>
      <c r="H23" s="109"/>
      <c r="I23" s="328"/>
      <c r="J23" s="329" t="str">
        <f>UPPER(IF(OR(I24="a",I24="as"),E23,IF(OR(I24="b",I24="bs"),E24,)))</f>
        <v>ΝΤΙΡΖΟΥ</v>
      </c>
      <c r="K23" s="330"/>
      <c r="L23" s="331"/>
      <c r="M23" s="331"/>
      <c r="N23" s="331"/>
      <c r="O23" s="331"/>
      <c r="P23" s="331"/>
      <c r="Q23" s="338"/>
      <c r="R23" s="118"/>
    </row>
    <row r="24" spans="1:18" s="46" customFormat="1" ht="9" customHeight="1">
      <c r="A24" s="209" t="s">
        <v>63</v>
      </c>
      <c r="B24" s="107">
        <f>IF($D24="","",VLOOKUP($D24,#REF!,15))</f>
      </c>
      <c r="C24" s="107">
        <f>IF($D24="","",VLOOKUP($D24,#REF!,16))</f>
      </c>
      <c r="D24" s="108"/>
      <c r="E24" s="128" t="s">
        <v>226</v>
      </c>
      <c r="F24" s="128">
        <f>IF($D24="","",VLOOKUP($D24,#REF!,3))</f>
      </c>
      <c r="G24" s="128"/>
      <c r="H24" s="128">
        <f>IF($D24="","",VLOOKUP($D24,#REF!,4))</f>
      </c>
      <c r="I24" s="333" t="s">
        <v>364</v>
      </c>
      <c r="J24" s="334"/>
      <c r="K24" s="335" t="s">
        <v>821</v>
      </c>
      <c r="L24" s="329" t="str">
        <f>UPPER(IF(OR(K24="a",K24="as"),J23,IF(OR(K24="b",K24="bs"),J25,)))</f>
        <v>ΝΤΙΡΖΟΥ</v>
      </c>
      <c r="M24" s="330"/>
      <c r="N24" s="331"/>
      <c r="O24" s="331"/>
      <c r="P24" s="331"/>
      <c r="Q24" s="338"/>
      <c r="R24" s="118"/>
    </row>
    <row r="25" spans="1:18" s="46" customFormat="1" ht="9" customHeight="1">
      <c r="A25" s="120" t="s">
        <v>64</v>
      </c>
      <c r="B25" s="107">
        <f>IF($D25="","",VLOOKUP($D25,#REF!,15))</f>
      </c>
      <c r="C25" s="107">
        <f>IF($D25="","",VLOOKUP($D25,#REF!,16))</f>
      </c>
      <c r="D25" s="108"/>
      <c r="E25" s="128" t="s">
        <v>278</v>
      </c>
      <c r="F25" s="128" t="s">
        <v>256</v>
      </c>
      <c r="G25" s="128"/>
      <c r="H25" s="128">
        <f>IF($D25="","",VLOOKUP($D25,#REF!,4))</f>
      </c>
      <c r="I25" s="328"/>
      <c r="J25" s="329" t="str">
        <f>UPPER(IF(OR(I26="a",I26="as"),E25,IF(OR(I26="b",I26="bs"),E26,)))</f>
        <v>ΜΠΑΝΤΙΔΗΣ</v>
      </c>
      <c r="K25" s="336"/>
      <c r="L25" s="334" t="s">
        <v>838</v>
      </c>
      <c r="M25" s="337"/>
      <c r="N25" s="331"/>
      <c r="O25" s="331"/>
      <c r="P25" s="331"/>
      <c r="Q25" s="338"/>
      <c r="R25" s="118"/>
    </row>
    <row r="26" spans="1:18" s="46" customFormat="1" ht="9" customHeight="1">
      <c r="A26" s="120" t="s">
        <v>65</v>
      </c>
      <c r="B26" s="107">
        <f>IF($D26="","",VLOOKUP($D26,#REF!,15))</f>
      </c>
      <c r="C26" s="107">
        <f>IF($D26="","",VLOOKUP($D26,#REF!,16))</f>
      </c>
      <c r="D26" s="108"/>
      <c r="E26" s="128" t="s">
        <v>880</v>
      </c>
      <c r="F26" s="128" t="s">
        <v>231</v>
      </c>
      <c r="G26" s="128"/>
      <c r="H26" s="128">
        <f>IF($D26="","",VLOOKUP($D26,#REF!,4))</f>
      </c>
      <c r="I26" s="333" t="s">
        <v>365</v>
      </c>
      <c r="J26" s="334" t="s">
        <v>832</v>
      </c>
      <c r="K26" s="338"/>
      <c r="L26" s="339" t="s">
        <v>13</v>
      </c>
      <c r="M26" s="340" t="s">
        <v>364</v>
      </c>
      <c r="N26" s="329" t="str">
        <f>UPPER(IF(OR(M26="a",M26="as"),L24,IF(OR(M26="b",M26="bs"),L28,)))</f>
        <v>ΝΤΙΡΖΟΥ</v>
      </c>
      <c r="O26" s="330"/>
      <c r="P26" s="331"/>
      <c r="Q26" s="331"/>
      <c r="R26" s="118"/>
    </row>
    <row r="27" spans="1:18" s="46" customFormat="1" ht="9" customHeight="1">
      <c r="A27" s="120" t="s">
        <v>66</v>
      </c>
      <c r="B27" s="107">
        <f>IF($D27="","",VLOOKUP($D27,#REF!,15))</f>
      </c>
      <c r="C27" s="107">
        <f>IF($D27="","",VLOOKUP($D27,#REF!,16))</f>
      </c>
      <c r="D27" s="108"/>
      <c r="E27" s="128" t="s">
        <v>237</v>
      </c>
      <c r="F27" s="128" t="s">
        <v>248</v>
      </c>
      <c r="G27" s="128"/>
      <c r="H27" s="128">
        <f>IF($D27="","",VLOOKUP($D27,#REF!,4))</f>
      </c>
      <c r="I27" s="328"/>
      <c r="J27" s="329" t="str">
        <f>UPPER(IF(OR(I28="a",I28="as"),E27,IF(OR(I28="b",I28="bs"),E28,)))</f>
        <v>ΤΑΡΑΣΣΗΣ</v>
      </c>
      <c r="K27" s="330"/>
      <c r="L27" s="341"/>
      <c r="M27" s="342"/>
      <c r="N27" s="334" t="s">
        <v>922</v>
      </c>
      <c r="O27" s="343"/>
      <c r="P27" s="331"/>
      <c r="Q27" s="331"/>
      <c r="R27" s="118"/>
    </row>
    <row r="28" spans="1:18" s="46" customFormat="1" ht="9" customHeight="1">
      <c r="A28" s="120" t="s">
        <v>67</v>
      </c>
      <c r="B28" s="107">
        <f>IF($D28="","",VLOOKUP($D28,#REF!,15))</f>
      </c>
      <c r="C28" s="107">
        <f>IF($D28="","",VLOOKUP($D28,#REF!,16))</f>
      </c>
      <c r="D28" s="108"/>
      <c r="E28" s="128" t="s">
        <v>226</v>
      </c>
      <c r="F28" s="128">
        <f>IF($D28="","",VLOOKUP($D28,#REF!,3))</f>
      </c>
      <c r="G28" s="128"/>
      <c r="H28" s="128">
        <f>IF($D28="","",VLOOKUP($D28,#REF!,4))</f>
      </c>
      <c r="I28" s="333" t="s">
        <v>363</v>
      </c>
      <c r="J28" s="334"/>
      <c r="K28" s="335" t="s">
        <v>820</v>
      </c>
      <c r="L28" s="329" t="str">
        <f>UPPER(IF(OR(K28="a",K28="as"),J27,IF(OR(K28="b",K28="bs"),J29,)))</f>
        <v>ΤΑΡΑΣΣΗΣ</v>
      </c>
      <c r="M28" s="344"/>
      <c r="N28" s="331"/>
      <c r="O28" s="337"/>
      <c r="P28" s="331"/>
      <c r="Q28" s="331"/>
      <c r="R28" s="118"/>
    </row>
    <row r="29" spans="1:18" s="46" customFormat="1" ht="9" customHeight="1">
      <c r="A29" s="209" t="s">
        <v>68</v>
      </c>
      <c r="B29" s="107">
        <f>IF($D29="","",VLOOKUP($D29,#REF!,15))</f>
      </c>
      <c r="C29" s="107">
        <f>IF($D29="","",VLOOKUP($D29,#REF!,16))</f>
      </c>
      <c r="D29" s="108"/>
      <c r="E29" s="128" t="s">
        <v>287</v>
      </c>
      <c r="F29" s="128" t="s">
        <v>228</v>
      </c>
      <c r="G29" s="128"/>
      <c r="H29" s="128">
        <f>IF($D29="","",VLOOKUP($D29,#REF!,4))</f>
      </c>
      <c r="I29" s="328"/>
      <c r="J29" s="329" t="str">
        <f>UPPER(IF(OR(I30="a",I30="as"),E29,IF(OR(I30="b",I30="bs"),E30,)))</f>
        <v>ΚΑΡΑΝΤΟΥΜΑΝΗΣ</v>
      </c>
      <c r="K29" s="345"/>
      <c r="L29" s="334" t="s">
        <v>833</v>
      </c>
      <c r="M29" s="338"/>
      <c r="N29" s="331"/>
      <c r="O29" s="337"/>
      <c r="P29" s="331"/>
      <c r="Q29" s="331"/>
      <c r="R29" s="118"/>
    </row>
    <row r="30" spans="1:18" s="46" customFormat="1" ht="9" customHeight="1">
      <c r="A30" s="209" t="s">
        <v>69</v>
      </c>
      <c r="B30" s="107">
        <f>IF($D30="","",VLOOKUP($D30,#REF!,15))</f>
      </c>
      <c r="C30" s="107">
        <f>IF($D30="","",VLOOKUP($D30,#REF!,16))</f>
      </c>
      <c r="D30" s="108"/>
      <c r="E30" s="128" t="s">
        <v>288</v>
      </c>
      <c r="F30" s="128" t="s">
        <v>272</v>
      </c>
      <c r="G30" s="128"/>
      <c r="H30" s="128">
        <f>IF($D30="","",VLOOKUP($D30,#REF!,4))</f>
      </c>
      <c r="I30" s="333" t="s">
        <v>365</v>
      </c>
      <c r="J30" s="334" t="s">
        <v>848</v>
      </c>
      <c r="K30" s="331"/>
      <c r="L30" s="338"/>
      <c r="M30" s="346"/>
      <c r="N30" s="339" t="s">
        <v>13</v>
      </c>
      <c r="O30" s="340" t="s">
        <v>364</v>
      </c>
      <c r="P30" s="329" t="str">
        <f>UPPER(IF(OR(O30="a",O30="as"),N26,IF(OR(O30="b",O30="bs"),N34,)))</f>
        <v>ΝΤΙΡΖΟΥ</v>
      </c>
      <c r="Q30" s="330"/>
      <c r="R30" s="118"/>
    </row>
    <row r="31" spans="1:18" s="46" customFormat="1" ht="9" customHeight="1">
      <c r="A31" s="209" t="s">
        <v>70</v>
      </c>
      <c r="B31" s="107">
        <f>IF($D31="","",VLOOKUP($D31,#REF!,15))</f>
      </c>
      <c r="C31" s="107">
        <f>IF($D31="","",VLOOKUP($D31,#REF!,16))</f>
      </c>
      <c r="D31" s="108"/>
      <c r="E31" s="128" t="s">
        <v>226</v>
      </c>
      <c r="F31" s="128">
        <f>IF($D31="","",VLOOKUP($D31,#REF!,3))</f>
      </c>
      <c r="G31" s="128"/>
      <c r="H31" s="128">
        <f>IF($D31="","",VLOOKUP($D31,#REF!,4))</f>
      </c>
      <c r="I31" s="328"/>
      <c r="J31" s="329" t="str">
        <f>UPPER(IF(OR(I32="a",I32="as"),E31,IF(OR(I32="b",I32="bs"),E32,)))</f>
        <v>ΖΑΝΝΙΑΣ</v>
      </c>
      <c r="K31" s="330"/>
      <c r="L31" s="331"/>
      <c r="M31" s="331"/>
      <c r="N31" s="331"/>
      <c r="O31" s="337"/>
      <c r="P31" s="334" t="s">
        <v>888</v>
      </c>
      <c r="Q31" s="338"/>
      <c r="R31" s="118"/>
    </row>
    <row r="32" spans="1:18" s="46" customFormat="1" ht="9" customHeight="1">
      <c r="A32" s="209" t="s">
        <v>71</v>
      </c>
      <c r="B32" s="107">
        <f>IF($D32="","",VLOOKUP($D32,#REF!,15))</f>
      </c>
      <c r="C32" s="107">
        <f>IF($D32="","",VLOOKUP($D32,#REF!,16))</f>
      </c>
      <c r="D32" s="108"/>
      <c r="E32" s="128" t="s">
        <v>281</v>
      </c>
      <c r="F32" s="128" t="s">
        <v>282</v>
      </c>
      <c r="G32" s="128"/>
      <c r="H32" s="128">
        <f>IF($D32="","",VLOOKUP($D32,#REF!,4))</f>
      </c>
      <c r="I32" s="333" t="s">
        <v>365</v>
      </c>
      <c r="J32" s="334"/>
      <c r="K32" s="335" t="s">
        <v>363</v>
      </c>
      <c r="L32" s="329" t="str">
        <f>UPPER(IF(OR(K32="a",K32="as"),J31,IF(OR(K32="b",K32="bs"),J33,)))</f>
        <v>ΖΑΝΝΙΑΣ</v>
      </c>
      <c r="M32" s="330"/>
      <c r="N32" s="331"/>
      <c r="O32" s="337"/>
      <c r="P32" s="331"/>
      <c r="Q32" s="338"/>
      <c r="R32" s="118"/>
    </row>
    <row r="33" spans="1:18" s="46" customFormat="1" ht="9" customHeight="1">
      <c r="A33" s="120" t="s">
        <v>72</v>
      </c>
      <c r="B33" s="107">
        <f>IF($D33="","",VLOOKUP($D33,#REF!,15))</f>
      </c>
      <c r="C33" s="107">
        <f>IF($D33="","",VLOOKUP($D33,#REF!,16))</f>
      </c>
      <c r="D33" s="108"/>
      <c r="E33" s="128" t="s">
        <v>285</v>
      </c>
      <c r="F33" s="128" t="s">
        <v>228</v>
      </c>
      <c r="G33" s="128"/>
      <c r="H33" s="128">
        <f>IF($D33="","",VLOOKUP($D33,#REF!,4))</f>
      </c>
      <c r="I33" s="328"/>
      <c r="J33" s="329" t="str">
        <f>UPPER(IF(OR(I34="a",I34="as"),E33,IF(OR(I34="b",I34="bs"),E34,)))</f>
        <v>ΦΟΛΤΕΑ</v>
      </c>
      <c r="K33" s="336"/>
      <c r="L33" s="334" t="s">
        <v>827</v>
      </c>
      <c r="M33" s="337"/>
      <c r="N33" s="331"/>
      <c r="O33" s="337"/>
      <c r="P33" s="331"/>
      <c r="Q33" s="338"/>
      <c r="R33" s="118"/>
    </row>
    <row r="34" spans="1:18" s="46" customFormat="1" ht="9" customHeight="1">
      <c r="A34" s="120" t="s">
        <v>73</v>
      </c>
      <c r="B34" s="107">
        <f>IF($D34="","",VLOOKUP($D34,#REF!,15))</f>
      </c>
      <c r="C34" s="107">
        <f>IF($D34="","",VLOOKUP($D34,#REF!,16))</f>
      </c>
      <c r="D34" s="108"/>
      <c r="E34" s="128" t="s">
        <v>286</v>
      </c>
      <c r="F34" s="128" t="s">
        <v>228</v>
      </c>
      <c r="G34" s="128"/>
      <c r="H34" s="128">
        <f>IF($D34="","",VLOOKUP($D34,#REF!,4))</f>
      </c>
      <c r="I34" s="333" t="s">
        <v>820</v>
      </c>
      <c r="J34" s="334" t="s">
        <v>819</v>
      </c>
      <c r="K34" s="338"/>
      <c r="L34" s="339" t="s">
        <v>13</v>
      </c>
      <c r="M34" s="340" t="s">
        <v>366</v>
      </c>
      <c r="N34" s="329" t="str">
        <f>UPPER(IF(OR(M34="a",M34="as"),L32,IF(OR(M34="b",M34="bs"),L36,)))</f>
        <v>ΚΟΡΜΑΝΙΩΤΗΣ</v>
      </c>
      <c r="O34" s="345"/>
      <c r="P34" s="331"/>
      <c r="Q34" s="338"/>
      <c r="R34" s="118"/>
    </row>
    <row r="35" spans="1:18" s="46" customFormat="1" ht="9" customHeight="1">
      <c r="A35" s="120" t="s">
        <v>74</v>
      </c>
      <c r="B35" s="107">
        <f>IF($D35="","",VLOOKUP($D35,#REF!,15))</f>
      </c>
      <c r="C35" s="107">
        <f>IF($D35="","",VLOOKUP($D35,#REF!,16))</f>
      </c>
      <c r="D35" s="108"/>
      <c r="E35" s="128" t="s">
        <v>289</v>
      </c>
      <c r="F35" s="128" t="s">
        <v>290</v>
      </c>
      <c r="G35" s="128"/>
      <c r="H35" s="128">
        <f>IF($D35="","",VLOOKUP($D35,#REF!,4))</f>
      </c>
      <c r="I35" s="328"/>
      <c r="J35" s="329" t="str">
        <f>UPPER(IF(OR(I36="a",I36="as"),E35,IF(OR(I36="b",I36="bs"),E36,)))</f>
        <v>ΚΟΝΤΟΥΖΟΓΛΟΥ</v>
      </c>
      <c r="K35" s="330"/>
      <c r="L35" s="341"/>
      <c r="M35" s="342"/>
      <c r="N35" s="334" t="s">
        <v>934</v>
      </c>
      <c r="O35" s="331"/>
      <c r="P35" s="331"/>
      <c r="Q35" s="331"/>
      <c r="R35" s="118"/>
    </row>
    <row r="36" spans="1:18" s="46" customFormat="1" ht="9" customHeight="1">
      <c r="A36" s="120" t="s">
        <v>75</v>
      </c>
      <c r="B36" s="107">
        <f>IF($D36="","",VLOOKUP($D36,#REF!,15))</f>
      </c>
      <c r="C36" s="107">
        <f>IF($D36="","",VLOOKUP($D36,#REF!,16))</f>
      </c>
      <c r="D36" s="108"/>
      <c r="E36" s="128" t="s">
        <v>283</v>
      </c>
      <c r="F36" s="128" t="s">
        <v>284</v>
      </c>
      <c r="G36" s="128"/>
      <c r="H36" s="128">
        <f>IF($D36="","",VLOOKUP($D36,#REF!,4))</f>
      </c>
      <c r="I36" s="333" t="s">
        <v>824</v>
      </c>
      <c r="J36" s="334" t="s">
        <v>831</v>
      </c>
      <c r="K36" s="335" t="s">
        <v>366</v>
      </c>
      <c r="L36" s="329" t="str">
        <f>UPPER(IF(OR(K36="a",K36="as"),J35,IF(OR(K36="b",K36="bs"),J37,)))</f>
        <v>ΚΟΡΜΑΝΙΩΤΗΣ</v>
      </c>
      <c r="M36" s="344"/>
      <c r="N36" s="331"/>
      <c r="O36" s="331"/>
      <c r="P36" s="331"/>
      <c r="Q36" s="331"/>
      <c r="R36" s="118"/>
    </row>
    <row r="37" spans="1:18" s="46" customFormat="1" ht="9" customHeight="1">
      <c r="A37" s="209" t="s">
        <v>76</v>
      </c>
      <c r="B37" s="107">
        <f>IF($D37="","",VLOOKUP($D37,#REF!,15))</f>
      </c>
      <c r="C37" s="107">
        <f>IF($D37="","",VLOOKUP($D37,#REF!,16))</f>
      </c>
      <c r="D37" s="108"/>
      <c r="E37" s="128" t="s">
        <v>226</v>
      </c>
      <c r="F37" s="128">
        <f>IF($D37="","",VLOOKUP($D37,#REF!,3))</f>
      </c>
      <c r="G37" s="128"/>
      <c r="H37" s="128">
        <f>IF($D37="","",VLOOKUP($D37,#REF!,4))</f>
      </c>
      <c r="I37" s="328"/>
      <c r="J37" s="329" t="str">
        <f>UPPER(IF(OR(I38="a",I38="as"),E37,IF(OR(I38="b",I38="bs"),E38,)))</f>
        <v>ΚΟΡΜΑΝΙΩΤΗΣ</v>
      </c>
      <c r="K37" s="345"/>
      <c r="L37" s="334" t="s">
        <v>856</v>
      </c>
      <c r="M37" s="338"/>
      <c r="N37" s="331"/>
      <c r="O37" s="331"/>
      <c r="P37" s="331"/>
      <c r="Q37" s="331"/>
      <c r="R37" s="118"/>
    </row>
    <row r="38" spans="1:18" s="46" customFormat="1" ht="9" customHeight="1">
      <c r="A38" s="146" t="s">
        <v>77</v>
      </c>
      <c r="B38" s="107"/>
      <c r="C38" s="107"/>
      <c r="D38" s="108">
        <v>8</v>
      </c>
      <c r="E38" s="109" t="s">
        <v>241</v>
      </c>
      <c r="F38" s="109" t="s">
        <v>242</v>
      </c>
      <c r="G38" s="109"/>
      <c r="H38" s="109"/>
      <c r="I38" s="333" t="s">
        <v>366</v>
      </c>
      <c r="J38" s="334"/>
      <c r="K38" s="331"/>
      <c r="L38" s="338"/>
      <c r="M38" s="346"/>
      <c r="N38" s="338"/>
      <c r="O38" s="338"/>
      <c r="P38" s="331"/>
      <c r="Q38" s="331"/>
      <c r="R38" s="118"/>
    </row>
    <row r="39" spans="1:18" s="46" customFormat="1" ht="9" customHeight="1">
      <c r="A39" s="105" t="s">
        <v>78</v>
      </c>
      <c r="B39" s="107"/>
      <c r="C39" s="107"/>
      <c r="D39" s="108">
        <v>4</v>
      </c>
      <c r="E39" s="109" t="s">
        <v>230</v>
      </c>
      <c r="F39" s="109" t="s">
        <v>231</v>
      </c>
      <c r="G39" s="109"/>
      <c r="H39" s="109"/>
      <c r="I39" s="328"/>
      <c r="J39" s="329" t="str">
        <f>UPPER(IF(OR(I40="a",I40="as"),E39,IF(OR(I40="b",I40="bs"),E40,)))</f>
        <v>ΛΟΥΚΑΡΕΑΣ</v>
      </c>
      <c r="K39" s="330"/>
      <c r="L39" s="331"/>
      <c r="M39" s="331"/>
      <c r="N39" s="331"/>
      <c r="O39" s="331"/>
      <c r="P39" s="331"/>
      <c r="Q39" s="331"/>
      <c r="R39" s="118"/>
    </row>
    <row r="40" spans="1:18" s="46" customFormat="1" ht="9" customHeight="1">
      <c r="A40" s="209" t="s">
        <v>79</v>
      </c>
      <c r="B40" s="107">
        <f>IF($D40="","",VLOOKUP($D40,#REF!,15))</f>
      </c>
      <c r="C40" s="107">
        <f>IF($D40="","",VLOOKUP($D40,#REF!,16))</f>
      </c>
      <c r="D40" s="108"/>
      <c r="E40" s="128" t="s">
        <v>226</v>
      </c>
      <c r="F40" s="128">
        <f>IF($D40="","",VLOOKUP($D40,#REF!,3))</f>
      </c>
      <c r="G40" s="128"/>
      <c r="H40" s="128">
        <f>IF($D40="","",VLOOKUP($D40,#REF!,4))</f>
      </c>
      <c r="I40" s="333" t="s">
        <v>364</v>
      </c>
      <c r="J40" s="334"/>
      <c r="K40" s="335" t="s">
        <v>821</v>
      </c>
      <c r="L40" s="329" t="str">
        <f>UPPER(IF(OR(K40="a",K40="as"),J39,IF(OR(K40="b",K40="bs"),J41,)))</f>
        <v>ΛΟΥΚΑΡΕΑΣ</v>
      </c>
      <c r="M40" s="330"/>
      <c r="N40" s="331"/>
      <c r="O40" s="331"/>
      <c r="P40" s="331"/>
      <c r="Q40" s="331"/>
      <c r="R40" s="118"/>
    </row>
    <row r="41" spans="1:18" s="46" customFormat="1" ht="9" customHeight="1">
      <c r="A41" s="120" t="s">
        <v>80</v>
      </c>
      <c r="B41" s="107">
        <f>IF($D41="","",VLOOKUP($D41,#REF!,15))</f>
      </c>
      <c r="C41" s="107">
        <f>IF($D41="","",VLOOKUP($D41,#REF!,16))</f>
      </c>
      <c r="D41" s="108"/>
      <c r="E41" s="128" t="s">
        <v>293</v>
      </c>
      <c r="F41" s="128" t="s">
        <v>231</v>
      </c>
      <c r="G41" s="128"/>
      <c r="H41" s="128">
        <f>IF($D41="","",VLOOKUP($D41,#REF!,4))</f>
      </c>
      <c r="I41" s="328"/>
      <c r="J41" s="329">
        <f>UPPER(IF(OR(I42="a",I42="as"),E41,IF(OR(I42="b",I42="bs"),E42,)))</f>
      </c>
      <c r="K41" s="336"/>
      <c r="L41" s="334"/>
      <c r="M41" s="337"/>
      <c r="N41" s="331"/>
      <c r="O41" s="331"/>
      <c r="P41" s="331"/>
      <c r="Q41" s="331"/>
      <c r="R41" s="118"/>
    </row>
    <row r="42" spans="1:18" s="46" customFormat="1" ht="9" customHeight="1">
      <c r="A42" s="120" t="s">
        <v>81</v>
      </c>
      <c r="B42" s="107">
        <f>IF($D42="","",VLOOKUP($D42,#REF!,15))</f>
      </c>
      <c r="C42" s="107">
        <f>IF($D42="","",VLOOKUP($D42,#REF!,16))</f>
      </c>
      <c r="D42" s="108"/>
      <c r="E42" s="128" t="s">
        <v>297</v>
      </c>
      <c r="F42" s="128" t="s">
        <v>228</v>
      </c>
      <c r="G42" s="128"/>
      <c r="H42" s="128">
        <f>IF($D42="","",VLOOKUP($D42,#REF!,4))</f>
      </c>
      <c r="I42" s="333"/>
      <c r="J42" s="334"/>
      <c r="K42" s="338"/>
      <c r="L42" s="339" t="s">
        <v>13</v>
      </c>
      <c r="M42" s="340" t="s">
        <v>364</v>
      </c>
      <c r="N42" s="329" t="str">
        <f>UPPER(IF(OR(M42="a",M42="as"),L40,IF(OR(M42="b",M42="bs"),L44,)))</f>
        <v>ΛΟΥΚΑΡΕΑΣ</v>
      </c>
      <c r="O42" s="330"/>
      <c r="P42" s="331"/>
      <c r="Q42" s="331"/>
      <c r="R42" s="118"/>
    </row>
    <row r="43" spans="1:18" s="46" customFormat="1" ht="9" customHeight="1">
      <c r="A43" s="120" t="s">
        <v>82</v>
      </c>
      <c r="B43" s="107">
        <f>IF($D43="","",VLOOKUP($D43,#REF!,15))</f>
      </c>
      <c r="C43" s="107">
        <f>IF($D43="","",VLOOKUP($D43,#REF!,16))</f>
      </c>
      <c r="D43" s="108"/>
      <c r="E43" s="128" t="s">
        <v>279</v>
      </c>
      <c r="F43" s="128" t="s">
        <v>280</v>
      </c>
      <c r="G43" s="128"/>
      <c r="H43" s="128">
        <f>IF($D43="","",VLOOKUP($D43,#REF!,4))</f>
      </c>
      <c r="I43" s="328"/>
      <c r="J43" s="329" t="str">
        <f>UPPER(IF(OR(I44="a",I44="as"),E43,IF(OR(I44="b",I44="bs"),E44,)))</f>
        <v>ΜΕΓΡΕΜΗΣ</v>
      </c>
      <c r="K43" s="330"/>
      <c r="L43" s="341"/>
      <c r="M43" s="342"/>
      <c r="N43" s="334" t="s">
        <v>833</v>
      </c>
      <c r="O43" s="343"/>
      <c r="P43" s="331"/>
      <c r="Q43" s="331"/>
      <c r="R43" s="118"/>
    </row>
    <row r="44" spans="1:18" s="46" customFormat="1" ht="9" customHeight="1">
      <c r="A44" s="120" t="s">
        <v>83</v>
      </c>
      <c r="B44" s="107">
        <f>IF($D44="","",VLOOKUP($D44,#REF!,15))</f>
      </c>
      <c r="C44" s="107">
        <f>IF($D44="","",VLOOKUP($D44,#REF!,16))</f>
      </c>
      <c r="D44" s="108"/>
      <c r="E44" s="128" t="s">
        <v>226</v>
      </c>
      <c r="F44" s="128">
        <f>IF($D44="","",VLOOKUP($D44,#REF!,3))</f>
      </c>
      <c r="G44" s="128"/>
      <c r="H44" s="128">
        <f>IF($D44="","",VLOOKUP($D44,#REF!,4))</f>
      </c>
      <c r="I44" s="333" t="s">
        <v>363</v>
      </c>
      <c r="J44" s="334"/>
      <c r="K44" s="335" t="s">
        <v>365</v>
      </c>
      <c r="L44" s="329" t="str">
        <f>UPPER(IF(OR(K44="a",K44="as"),J43,IF(OR(K44="b",K44="bs"),J45,)))</f>
        <v>ΜΑΝΩΛΟΠΟΥΛΟΣ</v>
      </c>
      <c r="M44" s="344"/>
      <c r="N44" s="331"/>
      <c r="O44" s="337"/>
      <c r="P44" s="331"/>
      <c r="Q44" s="331"/>
      <c r="R44" s="118"/>
    </row>
    <row r="45" spans="1:18" s="46" customFormat="1" ht="9" customHeight="1">
      <c r="A45" s="209" t="s">
        <v>84</v>
      </c>
      <c r="B45" s="107">
        <f>IF($D45="","",VLOOKUP($D45,#REF!,15))</f>
      </c>
      <c r="C45" s="107">
        <f>IF($D45="","",VLOOKUP($D45,#REF!,16))</f>
      </c>
      <c r="D45" s="108"/>
      <c r="E45" s="128" t="s">
        <v>298</v>
      </c>
      <c r="F45" s="128" t="s">
        <v>274</v>
      </c>
      <c r="G45" s="128"/>
      <c r="H45" s="128">
        <f>IF($D45="","",VLOOKUP($D45,#REF!,4))</f>
      </c>
      <c r="I45" s="328"/>
      <c r="J45" s="329" t="str">
        <f>UPPER(IF(OR(I46="a",I46="as"),E45,IF(OR(I46="b",I46="bs"),E46,)))</f>
        <v>ΜΑΝΩΛΟΠΟΥΛΟΣ</v>
      </c>
      <c r="K45" s="345"/>
      <c r="L45" s="334" t="s">
        <v>819</v>
      </c>
      <c r="M45" s="338"/>
      <c r="N45" s="331"/>
      <c r="O45" s="337"/>
      <c r="P45" s="331"/>
      <c r="Q45" s="331"/>
      <c r="R45" s="118"/>
    </row>
    <row r="46" spans="1:18" s="46" customFormat="1" ht="9" customHeight="1">
      <c r="A46" s="209" t="s">
        <v>85</v>
      </c>
      <c r="B46" s="107">
        <f>IF($D46="","",VLOOKUP($D46,#REF!,15))</f>
      </c>
      <c r="C46" s="107">
        <f>IF($D46="","",VLOOKUP($D46,#REF!,16))</f>
      </c>
      <c r="D46" s="108"/>
      <c r="E46" s="128" t="s">
        <v>294</v>
      </c>
      <c r="F46" s="128" t="s">
        <v>295</v>
      </c>
      <c r="G46" s="128"/>
      <c r="H46" s="128">
        <f>IF($D46="","",VLOOKUP($D46,#REF!,4))</f>
      </c>
      <c r="I46" s="333" t="s">
        <v>824</v>
      </c>
      <c r="J46" s="334" t="s">
        <v>834</v>
      </c>
      <c r="K46" s="331"/>
      <c r="L46" s="338"/>
      <c r="M46" s="346"/>
      <c r="N46" s="339" t="s">
        <v>13</v>
      </c>
      <c r="O46" s="340" t="s">
        <v>364</v>
      </c>
      <c r="P46" s="329" t="str">
        <f>UPPER(IF(OR(O46="a",O46="as"),N42,IF(OR(O46="b",O46="bs"),N50,)))</f>
        <v>ΛΟΥΚΑΡΕΑΣ</v>
      </c>
      <c r="Q46" s="330"/>
      <c r="R46" s="118"/>
    </row>
    <row r="47" spans="1:18" s="46" customFormat="1" ht="9" customHeight="1">
      <c r="A47" s="209" t="s">
        <v>86</v>
      </c>
      <c r="B47" s="107">
        <f>IF($D47="","",VLOOKUP($D47,#REF!,15))</f>
      </c>
      <c r="C47" s="107">
        <f>IF($D47="","",VLOOKUP($D47,#REF!,16))</f>
      </c>
      <c r="D47" s="108"/>
      <c r="E47" s="128" t="s">
        <v>226</v>
      </c>
      <c r="F47" s="128">
        <f>IF($D47="","",VLOOKUP($D47,#REF!,3))</f>
      </c>
      <c r="G47" s="128"/>
      <c r="H47" s="128">
        <f>IF($D47="","",VLOOKUP($D47,#REF!,4))</f>
      </c>
      <c r="I47" s="328"/>
      <c r="J47" s="329" t="str">
        <f>UPPER(IF(OR(I48="a",I48="as"),E47,IF(OR(I48="b",I48="bs"),E48,)))</f>
        <v>ΑΓΓΕΛΙΝΟΣ</v>
      </c>
      <c r="K47" s="330"/>
      <c r="L47" s="331"/>
      <c r="M47" s="331"/>
      <c r="N47" s="331"/>
      <c r="O47" s="337"/>
      <c r="P47" s="334" t="s">
        <v>819</v>
      </c>
      <c r="Q47" s="338"/>
      <c r="R47" s="118"/>
    </row>
    <row r="48" spans="1:18" s="46" customFormat="1" ht="9" customHeight="1">
      <c r="A48" s="209" t="s">
        <v>87</v>
      </c>
      <c r="B48" s="107">
        <f>IF($D48="","",VLOOKUP($D48,#REF!,15))</f>
      </c>
      <c r="C48" s="107">
        <f>IF($D48="","",VLOOKUP($D48,#REF!,16))</f>
      </c>
      <c r="D48" s="108"/>
      <c r="E48" s="128" t="s">
        <v>317</v>
      </c>
      <c r="F48" s="128" t="s">
        <v>300</v>
      </c>
      <c r="G48" s="128"/>
      <c r="H48" s="128">
        <f>IF($D48="","",VLOOKUP($D48,#REF!,4))</f>
      </c>
      <c r="I48" s="333" t="s">
        <v>365</v>
      </c>
      <c r="J48" s="334"/>
      <c r="K48" s="335" t="s">
        <v>820</v>
      </c>
      <c r="L48" s="329" t="str">
        <f>UPPER(IF(OR(K48="a",K48="as"),J47,IF(OR(K48="b",K48="bs"),J49,)))</f>
        <v>ΑΓΓΕΛΙΝΟΣ</v>
      </c>
      <c r="M48" s="330"/>
      <c r="N48" s="331"/>
      <c r="O48" s="337"/>
      <c r="P48" s="331"/>
      <c r="Q48" s="338"/>
      <c r="R48" s="118"/>
    </row>
    <row r="49" spans="1:18" s="46" customFormat="1" ht="9" customHeight="1">
      <c r="A49" s="120" t="s">
        <v>88</v>
      </c>
      <c r="B49" s="107">
        <f>IF($D49="","",VLOOKUP($D49,#REF!,15))</f>
      </c>
      <c r="C49" s="107">
        <f>IF($D49="","",VLOOKUP($D49,#REF!,16))</f>
      </c>
      <c r="D49" s="108"/>
      <c r="E49" s="128" t="s">
        <v>303</v>
      </c>
      <c r="F49" s="128" t="s">
        <v>304</v>
      </c>
      <c r="G49" s="128"/>
      <c r="H49" s="128">
        <f>IF($D49="","",VLOOKUP($D49,#REF!,4))</f>
      </c>
      <c r="I49" s="328"/>
      <c r="J49" s="329" t="str">
        <f>UPPER(IF(OR(I50="a",I50="as"),E49,IF(OR(I50="b",I50="bs"),E50,)))</f>
        <v>JOSE</v>
      </c>
      <c r="K49" s="336"/>
      <c r="L49" s="334" t="s">
        <v>830</v>
      </c>
      <c r="M49" s="337"/>
      <c r="N49" s="331"/>
      <c r="O49" s="337"/>
      <c r="P49" s="331"/>
      <c r="Q49" s="338"/>
      <c r="R49" s="118"/>
    </row>
    <row r="50" spans="1:18" s="46" customFormat="1" ht="9" customHeight="1">
      <c r="A50" s="120" t="s">
        <v>89</v>
      </c>
      <c r="B50" s="107">
        <f>IF($D50="","",VLOOKUP($D50,#REF!,15))</f>
      </c>
      <c r="C50" s="107">
        <f>IF($D50="","",VLOOKUP($D50,#REF!,16))</f>
      </c>
      <c r="D50" s="108"/>
      <c r="E50" s="128" t="s">
        <v>226</v>
      </c>
      <c r="F50" s="128">
        <f>IF($D50="","",VLOOKUP($D50,#REF!,3))</f>
      </c>
      <c r="G50" s="128"/>
      <c r="H50" s="128">
        <f>IF($D50="","",VLOOKUP($D50,#REF!,4))</f>
      </c>
      <c r="I50" s="333" t="s">
        <v>363</v>
      </c>
      <c r="J50" s="334"/>
      <c r="K50" s="338"/>
      <c r="L50" s="339" t="s">
        <v>13</v>
      </c>
      <c r="M50" s="340" t="s">
        <v>363</v>
      </c>
      <c r="N50" s="329" t="str">
        <f>UPPER(IF(OR(M50="a",M50="as"),L48,IF(OR(M50="b",M50="bs"),L52,)))</f>
        <v>ΑΓΓΕΛΙΝΟΣ</v>
      </c>
      <c r="O50" s="345"/>
      <c r="P50" s="331"/>
      <c r="Q50" s="338"/>
      <c r="R50" s="118"/>
    </row>
    <row r="51" spans="1:18" s="46" customFormat="1" ht="9" customHeight="1">
      <c r="A51" s="120" t="s">
        <v>90</v>
      </c>
      <c r="B51" s="107">
        <f>IF($D51="","",VLOOKUP($D51,#REF!,15))</f>
      </c>
      <c r="C51" s="107">
        <f>IF($D51="","",VLOOKUP($D51,#REF!,16))</f>
      </c>
      <c r="D51" s="108"/>
      <c r="E51" s="128" t="s">
        <v>291</v>
      </c>
      <c r="F51" s="128" t="s">
        <v>292</v>
      </c>
      <c r="G51" s="128"/>
      <c r="H51" s="128">
        <f>IF($D51="","",VLOOKUP($D51,#REF!,4))</f>
      </c>
      <c r="I51" s="328"/>
      <c r="J51" s="329" t="str">
        <f>UPPER(IF(OR(I52="a",I52="as"),E51,IF(OR(I52="b",I52="bs"),E52,)))</f>
        <v>ΦΩΤΟΠΟΥΛΟΣ</v>
      </c>
      <c r="K51" s="330"/>
      <c r="L51" s="341"/>
      <c r="M51" s="342"/>
      <c r="N51" s="334" t="s">
        <v>833</v>
      </c>
      <c r="O51" s="331"/>
      <c r="P51" s="331"/>
      <c r="Q51" s="338"/>
      <c r="R51" s="118"/>
    </row>
    <row r="52" spans="1:18" s="46" customFormat="1" ht="9" customHeight="1">
      <c r="A52" s="120" t="s">
        <v>91</v>
      </c>
      <c r="B52" s="107">
        <f>IF($D52="","",VLOOKUP($D52,#REF!,15))</f>
      </c>
      <c r="C52" s="107" t="s">
        <v>818</v>
      </c>
      <c r="D52" s="108"/>
      <c r="E52" s="128" t="s">
        <v>409</v>
      </c>
      <c r="F52" s="128" t="s">
        <v>276</v>
      </c>
      <c r="G52" s="128"/>
      <c r="H52" s="128">
        <f>IF($D52="","",VLOOKUP($D52,#REF!,4))</f>
      </c>
      <c r="I52" s="333" t="s">
        <v>365</v>
      </c>
      <c r="J52" s="334" t="s">
        <v>819</v>
      </c>
      <c r="K52" s="335" t="s">
        <v>844</v>
      </c>
      <c r="L52" s="329" t="str">
        <f>UPPER(IF(OR(K52="a",K52="as"),J51,IF(OR(K52="b",K52="bs"),J53,)))</f>
        <v>ΑΘΕΡΙΝΟΣ</v>
      </c>
      <c r="M52" s="344"/>
      <c r="N52" s="331"/>
      <c r="O52" s="331"/>
      <c r="P52" s="331"/>
      <c r="Q52" s="338"/>
      <c r="R52" s="118"/>
    </row>
    <row r="53" spans="1:18" s="46" customFormat="1" ht="9" customHeight="1">
      <c r="A53" s="209" t="s">
        <v>92</v>
      </c>
      <c r="B53" s="107">
        <f>IF($D53="","",VLOOKUP($D53,#REF!,15))</f>
      </c>
      <c r="C53" s="107">
        <f>IF($D53="","",VLOOKUP($D53,#REF!,16))</f>
      </c>
      <c r="D53" s="108"/>
      <c r="E53" s="128" t="s">
        <v>226</v>
      </c>
      <c r="F53" s="128">
        <f>IF($D53="","",VLOOKUP($D53,#REF!,3))</f>
      </c>
      <c r="G53" s="128"/>
      <c r="H53" s="128">
        <f>IF($D53="","",VLOOKUP($D53,#REF!,4))</f>
      </c>
      <c r="I53" s="328"/>
      <c r="J53" s="329" t="str">
        <f>UPPER(IF(OR(I54="a",I54="as"),E53,IF(OR(I54="b",I54="bs"),E54,)))</f>
        <v>ΑΘΕΡΙΝΟΣ</v>
      </c>
      <c r="K53" s="345"/>
      <c r="L53" s="334" t="s">
        <v>866</v>
      </c>
      <c r="M53" s="338"/>
      <c r="N53" s="331"/>
      <c r="O53" s="331"/>
      <c r="P53" s="331"/>
      <c r="Q53" s="338"/>
      <c r="R53" s="118"/>
    </row>
    <row r="54" spans="1:18" s="46" customFormat="1" ht="9" customHeight="1">
      <c r="A54" s="146" t="s">
        <v>93</v>
      </c>
      <c r="B54" s="107"/>
      <c r="C54" s="107"/>
      <c r="D54" s="108">
        <v>14</v>
      </c>
      <c r="E54" s="109" t="s">
        <v>255</v>
      </c>
      <c r="F54" s="109" t="s">
        <v>256</v>
      </c>
      <c r="G54" s="109"/>
      <c r="H54" s="109"/>
      <c r="I54" s="333" t="s">
        <v>366</v>
      </c>
      <c r="J54" s="334"/>
      <c r="K54" s="331"/>
      <c r="L54" s="338"/>
      <c r="M54" s="346"/>
      <c r="N54" s="338"/>
      <c r="O54" s="338"/>
      <c r="P54" s="338"/>
      <c r="Q54" s="338"/>
      <c r="R54" s="118"/>
    </row>
    <row r="55" spans="1:18" s="46" customFormat="1" ht="9" customHeight="1">
      <c r="A55" s="105" t="s">
        <v>95</v>
      </c>
      <c r="B55" s="107"/>
      <c r="C55" s="107"/>
      <c r="D55" s="108">
        <v>12</v>
      </c>
      <c r="E55" s="109" t="s">
        <v>247</v>
      </c>
      <c r="F55" s="109" t="s">
        <v>248</v>
      </c>
      <c r="G55" s="109"/>
      <c r="H55" s="109"/>
      <c r="I55" s="328"/>
      <c r="J55" s="329" t="str">
        <f>UPPER(IF(OR(I56="a",I56="as"),E55,IF(OR(I56="b",I56="bs"),E56,)))</f>
        <v>ΝΙΑΡΧΟΣ</v>
      </c>
      <c r="K55" s="330"/>
      <c r="L55" s="331"/>
      <c r="M55" s="331"/>
      <c r="N55" s="331"/>
      <c r="O55" s="331"/>
      <c r="P55" s="331"/>
      <c r="Q55" s="338"/>
      <c r="R55" s="118"/>
    </row>
    <row r="56" spans="1:18" s="46" customFormat="1" ht="9" customHeight="1">
      <c r="A56" s="209" t="s">
        <v>96</v>
      </c>
      <c r="B56" s="107">
        <f>IF($D56="","",VLOOKUP($D56,#REF!,15))</f>
      </c>
      <c r="C56" s="107">
        <f>IF($D56="","",VLOOKUP($D56,#REF!,16))</f>
      </c>
      <c r="D56" s="108"/>
      <c r="E56" s="128" t="s">
        <v>226</v>
      </c>
      <c r="F56" s="128">
        <f>IF($D56="","",VLOOKUP($D56,#REF!,3))</f>
      </c>
      <c r="G56" s="128"/>
      <c r="H56" s="128">
        <f>IF($D56="","",VLOOKUP($D56,#REF!,4))</f>
      </c>
      <c r="I56" s="333" t="s">
        <v>364</v>
      </c>
      <c r="J56" s="334"/>
      <c r="K56" s="335" t="s">
        <v>364</v>
      </c>
      <c r="L56" s="329" t="str">
        <f>UPPER(IF(OR(K56="a",K56="as"),J55,IF(OR(K56="b",K56="bs"),J57,)))</f>
        <v>ΝΙΑΡΧΟΣ</v>
      </c>
      <c r="M56" s="330"/>
      <c r="N56" s="331"/>
      <c r="O56" s="331"/>
      <c r="P56" s="331"/>
      <c r="Q56" s="338"/>
      <c r="R56" s="118"/>
    </row>
    <row r="57" spans="1:18" s="46" customFormat="1" ht="9" customHeight="1">
      <c r="A57" s="120" t="s">
        <v>97</v>
      </c>
      <c r="B57" s="107">
        <f>IF($D57="","",VLOOKUP($D57,#REF!,15))</f>
      </c>
      <c r="C57" s="107" t="s">
        <v>818</v>
      </c>
      <c r="D57" s="108"/>
      <c r="E57" s="128" t="s">
        <v>894</v>
      </c>
      <c r="F57" s="128" t="s">
        <v>307</v>
      </c>
      <c r="G57" s="128"/>
      <c r="H57" s="128">
        <f>IF($D57="","",VLOOKUP($D57,#REF!,4))</f>
      </c>
      <c r="I57" s="328"/>
      <c r="J57" s="329" t="str">
        <f>UPPER(IF(OR(I58="a",I58="as"),E57,IF(OR(I58="b",I58="bs"),E58,)))</f>
        <v>ΚΩΤΣΗΡΑΣ</v>
      </c>
      <c r="K57" s="336"/>
      <c r="L57" s="334" t="s">
        <v>838</v>
      </c>
      <c r="M57" s="337"/>
      <c r="N57" s="331"/>
      <c r="O57" s="331"/>
      <c r="P57" s="331"/>
      <c r="Q57" s="338"/>
      <c r="R57" s="118"/>
    </row>
    <row r="58" spans="1:18" s="46" customFormat="1" ht="9" customHeight="1">
      <c r="A58" s="120" t="s">
        <v>98</v>
      </c>
      <c r="B58" s="107">
        <f>IF($D58="","",VLOOKUP($D58,#REF!,15))</f>
      </c>
      <c r="C58" s="107">
        <f>IF($D58="","",VLOOKUP($D58,#REF!,16))</f>
      </c>
      <c r="D58" s="108"/>
      <c r="E58" s="128" t="s">
        <v>308</v>
      </c>
      <c r="F58" s="128" t="s">
        <v>309</v>
      </c>
      <c r="G58" s="128"/>
      <c r="H58" s="128">
        <f>IF($D58="","",VLOOKUP($D58,#REF!,4))</f>
      </c>
      <c r="I58" s="333" t="s">
        <v>365</v>
      </c>
      <c r="J58" s="334" t="s">
        <v>891</v>
      </c>
      <c r="K58" s="338"/>
      <c r="L58" s="339" t="s">
        <v>13</v>
      </c>
      <c r="M58" s="340" t="s">
        <v>365</v>
      </c>
      <c r="N58" s="329" t="str">
        <f>UPPER(IF(OR(M58="a",M58="as"),L56,IF(OR(M58="b",M58="bs"),L60,)))</f>
        <v>ΚΥΒΕΡΝΗΤΗΣ</v>
      </c>
      <c r="O58" s="330"/>
      <c r="P58" s="331"/>
      <c r="Q58" s="331"/>
      <c r="R58" s="118"/>
    </row>
    <row r="59" spans="1:18" s="46" customFormat="1" ht="9" customHeight="1">
      <c r="A59" s="120" t="s">
        <v>99</v>
      </c>
      <c r="B59" s="107">
        <f>IF($D59="","",VLOOKUP($D59,#REF!,15))</f>
      </c>
      <c r="C59" s="107"/>
      <c r="D59" s="108"/>
      <c r="E59" s="128" t="s">
        <v>279</v>
      </c>
      <c r="F59" s="128" t="s">
        <v>268</v>
      </c>
      <c r="G59" s="128"/>
      <c r="H59" s="128">
        <f>IF($D59="","",VLOOKUP($D59,#REF!,4))</f>
      </c>
      <c r="I59" s="328"/>
      <c r="J59" s="329" t="str">
        <f>UPPER(IF(OR(I60="a",I60="as"),E59,IF(OR(I60="b",I60="bs"),E60,)))</f>
        <v>ΜΕΓΡΕΜΗΣ</v>
      </c>
      <c r="K59" s="330"/>
      <c r="L59" s="341"/>
      <c r="M59" s="342"/>
      <c r="N59" s="334" t="s">
        <v>856</v>
      </c>
      <c r="O59" s="343"/>
      <c r="P59" s="331"/>
      <c r="Q59" s="331"/>
      <c r="R59" s="118"/>
    </row>
    <row r="60" spans="1:18" s="46" customFormat="1" ht="9" customHeight="1">
      <c r="A60" s="120" t="s">
        <v>100</v>
      </c>
      <c r="B60" s="107">
        <f>IF($D60="","",VLOOKUP($D60,#REF!,15))</f>
      </c>
      <c r="C60" s="107">
        <f>IF($D60="","",VLOOKUP($D60,#REF!,16))</f>
      </c>
      <c r="D60" s="108"/>
      <c r="E60" s="128" t="s">
        <v>226</v>
      </c>
      <c r="F60" s="128">
        <f>IF($D60="","",VLOOKUP($D60,#REF!,3))</f>
      </c>
      <c r="G60" s="128"/>
      <c r="H60" s="128">
        <f>IF($D60="","",VLOOKUP($D60,#REF!,4))</f>
      </c>
      <c r="I60" s="333" t="s">
        <v>363</v>
      </c>
      <c r="J60" s="334"/>
      <c r="K60" s="335" t="s">
        <v>365</v>
      </c>
      <c r="L60" s="329" t="str">
        <f>UPPER(IF(OR(K60="a",K60="as"),J59,IF(OR(K60="b",K60="bs"),J61,)))</f>
        <v>ΚΥΒΕΡΝΗΤΗΣ</v>
      </c>
      <c r="M60" s="344"/>
      <c r="N60" s="331"/>
      <c r="O60" s="337"/>
      <c r="P60" s="331"/>
      <c r="Q60" s="331"/>
      <c r="R60" s="118"/>
    </row>
    <row r="61" spans="1:18" s="46" customFormat="1" ht="9" customHeight="1">
      <c r="A61" s="209" t="s">
        <v>101</v>
      </c>
      <c r="B61" s="107">
        <f>IF($D61="","",VLOOKUP($D61,#REF!,15))</f>
      </c>
      <c r="C61" s="107">
        <f>IF($D61="","",VLOOKUP($D61,#REF!,16))</f>
      </c>
      <c r="D61" s="108"/>
      <c r="E61" s="128" t="s">
        <v>312</v>
      </c>
      <c r="F61" s="128" t="s">
        <v>248</v>
      </c>
      <c r="G61" s="128"/>
      <c r="H61" s="128">
        <f>IF($D61="","",VLOOKUP($D61,#REF!,4))</f>
      </c>
      <c r="I61" s="328"/>
      <c r="J61" s="329" t="str">
        <f>UPPER(IF(OR(I62="a",I62="as"),E61,IF(OR(I62="b",I62="bs"),E62,)))</f>
        <v>ΚΥΒΕΡΝΗΤΗΣ</v>
      </c>
      <c r="K61" s="345"/>
      <c r="L61" s="334" t="s">
        <v>819</v>
      </c>
      <c r="M61" s="338"/>
      <c r="N61" s="331"/>
      <c r="O61" s="337"/>
      <c r="P61" s="331"/>
      <c r="Q61" s="331"/>
      <c r="R61" s="118"/>
    </row>
    <row r="62" spans="1:18" s="46" customFormat="1" ht="9" customHeight="1">
      <c r="A62" s="209" t="s">
        <v>102</v>
      </c>
      <c r="B62" s="107">
        <f>IF($D62="","",VLOOKUP($D62,#REF!,15))</f>
      </c>
      <c r="C62" s="107">
        <f>IF($D62="","",VLOOKUP($D62,#REF!,16))</f>
      </c>
      <c r="D62" s="108"/>
      <c r="E62" s="128" t="s">
        <v>310</v>
      </c>
      <c r="F62" s="128" t="s">
        <v>252</v>
      </c>
      <c r="G62" s="128"/>
      <c r="H62" s="128">
        <f>IF($D62="","",VLOOKUP($D62,#REF!,4))</f>
      </c>
      <c r="I62" s="333" t="s">
        <v>363</v>
      </c>
      <c r="J62" s="334" t="s">
        <v>831</v>
      </c>
      <c r="K62" s="331"/>
      <c r="L62" s="338"/>
      <c r="M62" s="346"/>
      <c r="N62" s="339" t="s">
        <v>13</v>
      </c>
      <c r="O62" s="340" t="s">
        <v>363</v>
      </c>
      <c r="P62" s="329" t="str">
        <f>UPPER(IF(OR(O62="a",O62="as"),N58,IF(OR(O62="b",O62="bs"),N66,)))</f>
        <v>ΚΥΒΕΡΝΗΤΗΣ</v>
      </c>
      <c r="Q62" s="330"/>
      <c r="R62" s="118"/>
    </row>
    <row r="63" spans="1:18" s="46" customFormat="1" ht="9" customHeight="1">
      <c r="A63" s="209" t="s">
        <v>103</v>
      </c>
      <c r="B63" s="107">
        <f>IF($D63="","",VLOOKUP($D63,#REF!,15))</f>
      </c>
      <c r="C63" s="107">
        <f>IF($D63="","",VLOOKUP($D63,#REF!,16))</f>
      </c>
      <c r="D63" s="108"/>
      <c r="E63" s="128" t="s">
        <v>226</v>
      </c>
      <c r="F63" s="128">
        <f>IF($D63="","",VLOOKUP($D63,#REF!,3))</f>
      </c>
      <c r="G63" s="128"/>
      <c r="H63" s="128">
        <f>IF($D63="","",VLOOKUP($D63,#REF!,4))</f>
      </c>
      <c r="I63" s="328"/>
      <c r="J63" s="329" t="str">
        <f>UPPER(IF(OR(I64="a",I64="as"),E63,IF(OR(I64="b",I64="bs"),E64,)))</f>
        <v>ΦΡΑΓΚΟΠΟΥΛΟΣ</v>
      </c>
      <c r="K63" s="330"/>
      <c r="L63" s="331"/>
      <c r="M63" s="331"/>
      <c r="N63" s="331"/>
      <c r="O63" s="337"/>
      <c r="P63" s="334" t="s">
        <v>856</v>
      </c>
      <c r="Q63" s="338"/>
      <c r="R63" s="118"/>
    </row>
    <row r="64" spans="1:18" s="46" customFormat="1" ht="9" customHeight="1">
      <c r="A64" s="209" t="s">
        <v>104</v>
      </c>
      <c r="B64" s="107">
        <f>IF($D64="","",VLOOKUP($D64,#REF!,15))</f>
      </c>
      <c r="C64" s="107">
        <f>IF($D64="","",VLOOKUP($D64,#REF!,16))</f>
      </c>
      <c r="D64" s="108"/>
      <c r="E64" s="128" t="s">
        <v>299</v>
      </c>
      <c r="F64" s="128" t="s">
        <v>300</v>
      </c>
      <c r="G64" s="128"/>
      <c r="H64" s="128">
        <f>IF($D64="","",VLOOKUP($D64,#REF!,4))</f>
      </c>
      <c r="I64" s="333" t="s">
        <v>365</v>
      </c>
      <c r="J64" s="334"/>
      <c r="K64" s="335" t="s">
        <v>363</v>
      </c>
      <c r="L64" s="329" t="str">
        <f>UPPER(IF(OR(K64="a",K64="as"),J63,IF(OR(K64="b",K64="bs"),J65,)))</f>
        <v>ΦΡΑΓΚΟΠΟΥΛΟΣ</v>
      </c>
      <c r="M64" s="330"/>
      <c r="N64" s="331"/>
      <c r="O64" s="337"/>
      <c r="P64" s="331"/>
      <c r="Q64" s="338"/>
      <c r="R64" s="118"/>
    </row>
    <row r="65" spans="1:18" s="46" customFormat="1" ht="9" customHeight="1">
      <c r="A65" s="120" t="s">
        <v>105</v>
      </c>
      <c r="B65" s="107">
        <f>IF($D65="","",VLOOKUP($D65,#REF!,15))</f>
      </c>
      <c r="C65" s="107">
        <f>IF($D65="","",VLOOKUP($D65,#REF!,16))</f>
      </c>
      <c r="D65" s="108"/>
      <c r="E65" s="128" t="s">
        <v>313</v>
      </c>
      <c r="F65" s="128" t="s">
        <v>314</v>
      </c>
      <c r="G65" s="128"/>
      <c r="H65" s="128">
        <f>IF($D65="","",VLOOKUP($D65,#REF!,4))</f>
      </c>
      <c r="I65" s="328"/>
      <c r="J65" s="329" t="str">
        <f>UPPER(IF(OR(I66="a",I66="as"),E65,IF(OR(I66="b",I66="bs"),E66,)))</f>
        <v>ΣΧΟΡΤΣΙΑΝΙΤΗΣ</v>
      </c>
      <c r="K65" s="336"/>
      <c r="L65" s="334" t="s">
        <v>830</v>
      </c>
      <c r="M65" s="337"/>
      <c r="N65" s="331"/>
      <c r="O65" s="337"/>
      <c r="P65" s="331"/>
      <c r="Q65" s="338"/>
      <c r="R65" s="118"/>
    </row>
    <row r="66" spans="1:18" s="46" customFormat="1" ht="9" customHeight="1">
      <c r="A66" s="120" t="s">
        <v>106</v>
      </c>
      <c r="B66" s="107">
        <f>IF($D66="","",VLOOKUP($D66,#REF!,15))</f>
      </c>
      <c r="C66" s="107">
        <f>IF($D66="","",VLOOKUP($D66,#REF!,16))</f>
      </c>
      <c r="D66" s="108"/>
      <c r="E66" s="128" t="s">
        <v>315</v>
      </c>
      <c r="F66" s="128" t="s">
        <v>263</v>
      </c>
      <c r="G66" s="128"/>
      <c r="H66" s="128">
        <f>IF($D66="","",VLOOKUP($D66,#REF!,4))</f>
      </c>
      <c r="I66" s="333" t="s">
        <v>363</v>
      </c>
      <c r="J66" s="334" t="s">
        <v>819</v>
      </c>
      <c r="K66" s="338"/>
      <c r="L66" s="339" t="s">
        <v>13</v>
      </c>
      <c r="M66" s="340" t="s">
        <v>363</v>
      </c>
      <c r="N66" s="329" t="str">
        <f>UPPER(IF(OR(M66="a",M66="as"),L64,IF(OR(M66="b",M66="bs"),L68,)))</f>
        <v>ΦΡΑΓΚΟΠΟΥΛΟΣ</v>
      </c>
      <c r="O66" s="345"/>
      <c r="P66" s="331"/>
      <c r="Q66" s="338"/>
      <c r="R66" s="118"/>
    </row>
    <row r="67" spans="1:18" s="46" customFormat="1" ht="9" customHeight="1">
      <c r="A67" s="120" t="s">
        <v>107</v>
      </c>
      <c r="B67" s="107">
        <f>IF($D67="","",VLOOKUP($D67,#REF!,15))</f>
      </c>
      <c r="C67" s="107" t="s">
        <v>818</v>
      </c>
      <c r="D67" s="108"/>
      <c r="E67" s="128" t="s">
        <v>825</v>
      </c>
      <c r="F67" s="128" t="s">
        <v>231</v>
      </c>
      <c r="G67" s="128"/>
      <c r="H67" s="128">
        <f>IF($D67="","",VLOOKUP($D67,#REF!,4))</f>
      </c>
      <c r="I67" s="328"/>
      <c r="J67" s="329" t="str">
        <f>UPPER(IF(OR(I68="a",I68="as"),E67,IF(OR(I68="b",I68="bs"),E68,)))</f>
        <v>ΚΟΚΚΙΝΗΣ</v>
      </c>
      <c r="K67" s="330"/>
      <c r="L67" s="341"/>
      <c r="M67" s="342"/>
      <c r="N67" s="334" t="s">
        <v>885</v>
      </c>
      <c r="O67" s="331"/>
      <c r="P67" s="331"/>
      <c r="Q67" s="331"/>
      <c r="R67" s="118"/>
    </row>
    <row r="68" spans="1:18" s="46" customFormat="1" ht="9" customHeight="1">
      <c r="A68" s="120" t="s">
        <v>108</v>
      </c>
      <c r="B68" s="107">
        <f>IF($D68="","",VLOOKUP($D68,#REF!,15))</f>
      </c>
      <c r="C68" s="107">
        <f>IF($D68="","",VLOOKUP($D68,#REF!,16))</f>
      </c>
      <c r="D68" s="108"/>
      <c r="E68" s="128" t="s">
        <v>296</v>
      </c>
      <c r="F68" s="128" t="s">
        <v>268</v>
      </c>
      <c r="G68" s="128"/>
      <c r="H68" s="128">
        <f>IF($D68="","",VLOOKUP($D68,#REF!,4))</f>
      </c>
      <c r="I68" s="333" t="s">
        <v>363</v>
      </c>
      <c r="J68" s="334" t="s">
        <v>819</v>
      </c>
      <c r="K68" s="335" t="s">
        <v>363</v>
      </c>
      <c r="L68" s="329" t="str">
        <f>UPPER(IF(OR(K68="a",K68="as"),J67,IF(OR(K68="b",K68="bs"),J69,)))</f>
        <v>ΚΟΚΚΙΝΗΣ</v>
      </c>
      <c r="M68" s="344"/>
      <c r="N68" s="331"/>
      <c r="O68" s="331"/>
      <c r="P68" s="331"/>
      <c r="Q68" s="331"/>
      <c r="R68" s="118"/>
    </row>
    <row r="69" spans="1:18" s="46" customFormat="1" ht="9" customHeight="1">
      <c r="A69" s="209" t="s">
        <v>109</v>
      </c>
      <c r="B69" s="107">
        <f>IF($D69="","",VLOOKUP($D69,#REF!,15))</f>
      </c>
      <c r="C69" s="107">
        <f>IF($D69="","",VLOOKUP($D69,#REF!,16))</f>
      </c>
      <c r="D69" s="108"/>
      <c r="E69" s="128" t="s">
        <v>226</v>
      </c>
      <c r="F69" s="128">
        <f>IF($D69="","",VLOOKUP($D69,#REF!,3))</f>
      </c>
      <c r="G69" s="128"/>
      <c r="H69" s="128">
        <f>IF($D69="","",VLOOKUP($D69,#REF!,4))</f>
      </c>
      <c r="I69" s="328"/>
      <c r="J69" s="329" t="str">
        <f>UPPER(IF(OR(I70="a",I70="as"),E69,IF(OR(I70="b",I70="bs"),E70,)))</f>
        <v>ΓΛΕΖΟΣ</v>
      </c>
      <c r="K69" s="345"/>
      <c r="L69" s="334" t="s">
        <v>819</v>
      </c>
      <c r="M69" s="338"/>
      <c r="N69" s="331"/>
      <c r="O69" s="331"/>
      <c r="P69" s="331"/>
      <c r="Q69" s="331"/>
      <c r="R69" s="118"/>
    </row>
    <row r="70" spans="1:18" s="46" customFormat="1" ht="9" customHeight="1">
      <c r="A70" s="146" t="s">
        <v>110</v>
      </c>
      <c r="B70" s="107"/>
      <c r="C70" s="107"/>
      <c r="D70" s="108">
        <v>5</v>
      </c>
      <c r="E70" s="109" t="s">
        <v>239</v>
      </c>
      <c r="F70" s="109" t="s">
        <v>243</v>
      </c>
      <c r="G70" s="109"/>
      <c r="H70" s="109"/>
      <c r="I70" s="333" t="s">
        <v>366</v>
      </c>
      <c r="J70" s="334"/>
      <c r="K70" s="331"/>
      <c r="L70" s="338"/>
      <c r="M70" s="346"/>
      <c r="N70" s="338"/>
      <c r="O70" s="338"/>
      <c r="P70" s="331"/>
      <c r="Q70" s="331"/>
      <c r="R70" s="118"/>
    </row>
    <row r="71" spans="1:18" s="46" customFormat="1" ht="3" customHeight="1">
      <c r="A71" s="225"/>
      <c r="B71" s="226"/>
      <c r="C71" s="226"/>
      <c r="D71" s="227"/>
      <c r="E71" s="228"/>
      <c r="F71" s="228"/>
      <c r="G71" s="229"/>
      <c r="H71" s="228"/>
      <c r="I71" s="230"/>
      <c r="J71" s="135"/>
      <c r="K71" s="135"/>
      <c r="L71" s="135"/>
      <c r="M71" s="215"/>
      <c r="N71" s="135"/>
      <c r="O71" s="135"/>
      <c r="P71" s="135"/>
      <c r="Q71" s="135"/>
      <c r="R71" s="118"/>
    </row>
    <row r="72" spans="1:17" s="17" customFormat="1" ht="10.5" customHeight="1">
      <c r="A72" s="159" t="s">
        <v>26</v>
      </c>
      <c r="B72" s="160"/>
      <c r="C72" s="161"/>
      <c r="D72" s="231" t="s">
        <v>27</v>
      </c>
      <c r="E72" s="232" t="s">
        <v>28</v>
      </c>
      <c r="F72" s="231" t="s">
        <v>27</v>
      </c>
      <c r="G72" s="164" t="s">
        <v>28</v>
      </c>
      <c r="H72" s="233"/>
      <c r="I72" s="231" t="s">
        <v>27</v>
      </c>
      <c r="J72" s="163" t="s">
        <v>111</v>
      </c>
      <c r="K72" s="166"/>
      <c r="L72" s="163" t="s">
        <v>30</v>
      </c>
      <c r="M72" s="167"/>
      <c r="N72" s="168" t="s">
        <v>31</v>
      </c>
      <c r="O72" s="168"/>
      <c r="P72" s="169"/>
      <c r="Q72" s="170"/>
    </row>
    <row r="73" spans="1:17" s="17" customFormat="1" ht="9" customHeight="1">
      <c r="A73" s="172" t="s">
        <v>32</v>
      </c>
      <c r="B73" s="171"/>
      <c r="C73" s="173"/>
      <c r="D73" s="174">
        <v>1</v>
      </c>
      <c r="E73" s="234" t="s">
        <v>227</v>
      </c>
      <c r="F73" s="174">
        <v>9</v>
      </c>
      <c r="G73" s="65" t="s">
        <v>245</v>
      </c>
      <c r="H73" s="64"/>
      <c r="I73" s="176" t="s">
        <v>33</v>
      </c>
      <c r="J73" s="171"/>
      <c r="K73" s="177"/>
      <c r="L73" s="171"/>
      <c r="M73" s="178"/>
      <c r="N73" s="179" t="s">
        <v>34</v>
      </c>
      <c r="O73" s="180"/>
      <c r="P73" s="180"/>
      <c r="Q73" s="181"/>
    </row>
    <row r="74" spans="1:17" s="17" customFormat="1" ht="9" customHeight="1">
      <c r="A74" s="172" t="s">
        <v>35</v>
      </c>
      <c r="B74" s="171"/>
      <c r="C74" s="173"/>
      <c r="D74" s="174">
        <v>2</v>
      </c>
      <c r="E74" s="234" t="s">
        <v>229</v>
      </c>
      <c r="F74" s="174">
        <v>10</v>
      </c>
      <c r="G74" s="65" t="s">
        <v>249</v>
      </c>
      <c r="H74" s="64"/>
      <c r="I74" s="176" t="s">
        <v>36</v>
      </c>
      <c r="J74" s="171"/>
      <c r="K74" s="177"/>
      <c r="L74" s="171"/>
      <c r="M74" s="178"/>
      <c r="N74" s="182"/>
      <c r="O74" s="183"/>
      <c r="P74" s="184"/>
      <c r="Q74" s="185"/>
    </row>
    <row r="75" spans="1:17" s="17" customFormat="1" ht="9" customHeight="1">
      <c r="A75" s="186" t="s">
        <v>37</v>
      </c>
      <c r="B75" s="184"/>
      <c r="C75" s="187"/>
      <c r="D75" s="174">
        <v>3</v>
      </c>
      <c r="E75" s="234" t="s">
        <v>236</v>
      </c>
      <c r="F75" s="174">
        <v>11</v>
      </c>
      <c r="G75" s="65" t="s">
        <v>251</v>
      </c>
      <c r="H75" s="64"/>
      <c r="I75" s="176" t="s">
        <v>38</v>
      </c>
      <c r="J75" s="171"/>
      <c r="K75" s="177"/>
      <c r="L75" s="171"/>
      <c r="M75" s="178"/>
      <c r="N75" s="179" t="s">
        <v>39</v>
      </c>
      <c r="O75" s="180"/>
      <c r="P75" s="180"/>
      <c r="Q75" s="181"/>
    </row>
    <row r="76" spans="1:17" s="17" customFormat="1" ht="9" customHeight="1">
      <c r="A76" s="188"/>
      <c r="B76" s="93"/>
      <c r="C76" s="189"/>
      <c r="D76" s="174">
        <v>4</v>
      </c>
      <c r="E76" s="234" t="s">
        <v>230</v>
      </c>
      <c r="F76" s="174">
        <v>12</v>
      </c>
      <c r="G76" s="65" t="s">
        <v>247</v>
      </c>
      <c r="H76" s="64"/>
      <c r="I76" s="176" t="s">
        <v>40</v>
      </c>
      <c r="J76" s="171"/>
      <c r="K76" s="177"/>
      <c r="L76" s="171"/>
      <c r="M76" s="178"/>
      <c r="N76" s="171"/>
      <c r="O76" s="177"/>
      <c r="P76" s="171"/>
      <c r="Q76" s="178"/>
    </row>
    <row r="77" spans="1:17" s="17" customFormat="1" ht="9" customHeight="1">
      <c r="A77" s="190" t="s">
        <v>41</v>
      </c>
      <c r="B77" s="191"/>
      <c r="C77" s="192"/>
      <c r="D77" s="174">
        <v>5</v>
      </c>
      <c r="E77" s="234" t="s">
        <v>234</v>
      </c>
      <c r="F77" s="174">
        <v>13</v>
      </c>
      <c r="G77" s="65" t="s">
        <v>258</v>
      </c>
      <c r="H77" s="64"/>
      <c r="I77" s="176" t="s">
        <v>42</v>
      </c>
      <c r="J77" s="171"/>
      <c r="K77" s="177"/>
      <c r="L77" s="171"/>
      <c r="M77" s="178"/>
      <c r="N77" s="184"/>
      <c r="O77" s="183"/>
      <c r="P77" s="184"/>
      <c r="Q77" s="185"/>
    </row>
    <row r="78" spans="1:17" s="17" customFormat="1" ht="9" customHeight="1">
      <c r="A78" s="172" t="s">
        <v>32</v>
      </c>
      <c r="B78" s="171"/>
      <c r="C78" s="173"/>
      <c r="D78" s="174">
        <v>6</v>
      </c>
      <c r="E78" s="234" t="s">
        <v>239</v>
      </c>
      <c r="F78" s="174">
        <v>14</v>
      </c>
      <c r="G78" s="65" t="s">
        <v>255</v>
      </c>
      <c r="H78" s="64"/>
      <c r="I78" s="176" t="s">
        <v>43</v>
      </c>
      <c r="J78" s="171"/>
      <c r="K78" s="177"/>
      <c r="L78" s="171"/>
      <c r="M78" s="178"/>
      <c r="N78" s="179" t="s">
        <v>15</v>
      </c>
      <c r="O78" s="180"/>
      <c r="P78" s="180"/>
      <c r="Q78" s="181"/>
    </row>
    <row r="79" spans="1:17" s="17" customFormat="1" ht="9" customHeight="1">
      <c r="A79" s="172" t="s">
        <v>44</v>
      </c>
      <c r="B79" s="171"/>
      <c r="C79" s="193"/>
      <c r="D79" s="174">
        <v>7</v>
      </c>
      <c r="E79" s="234" t="s">
        <v>240</v>
      </c>
      <c r="F79" s="174">
        <v>15</v>
      </c>
      <c r="G79" s="65" t="s">
        <v>259</v>
      </c>
      <c r="H79" s="64"/>
      <c r="I79" s="176" t="s">
        <v>45</v>
      </c>
      <c r="J79" s="171"/>
      <c r="K79" s="177"/>
      <c r="L79" s="171"/>
      <c r="M79" s="178"/>
      <c r="N79" s="171"/>
      <c r="O79" s="177"/>
      <c r="P79" s="171"/>
      <c r="Q79" s="178"/>
    </row>
    <row r="80" spans="1:17" s="17" customFormat="1" ht="9" customHeight="1">
      <c r="A80" s="186" t="s">
        <v>46</v>
      </c>
      <c r="B80" s="184"/>
      <c r="C80" s="194"/>
      <c r="D80" s="195">
        <v>8</v>
      </c>
      <c r="E80" s="235" t="s">
        <v>241</v>
      </c>
      <c r="F80" s="195">
        <v>16</v>
      </c>
      <c r="G80" s="196" t="s">
        <v>253</v>
      </c>
      <c r="H80" s="198"/>
      <c r="I80" s="199" t="s">
        <v>47</v>
      </c>
      <c r="J80" s="184"/>
      <c r="K80" s="183"/>
      <c r="L80" s="184"/>
      <c r="M80" s="185"/>
      <c r="N80" s="184" t="str">
        <f>Q4</f>
        <v>ΤΑΜΠΟΣΗ ΤΕΡΕΖΑ</v>
      </c>
      <c r="O80" s="183"/>
      <c r="P80" s="184"/>
      <c r="Q80" s="200" t="e">
        <f>MIN(16,#REF!)</f>
        <v>#REF!</v>
      </c>
    </row>
    <row r="81" spans="1:17" s="18" customFormat="1" ht="9.75">
      <c r="A81" s="93"/>
      <c r="B81" s="94" t="s">
        <v>17</v>
      </c>
      <c r="C81" s="94" t="s">
        <v>18</v>
      </c>
      <c r="D81" s="94" t="s">
        <v>19</v>
      </c>
      <c r="E81" s="95" t="s">
        <v>20</v>
      </c>
      <c r="F81" s="95" t="s">
        <v>12</v>
      </c>
      <c r="G81" s="95"/>
      <c r="H81" s="95" t="s">
        <v>21</v>
      </c>
      <c r="I81" s="95"/>
      <c r="J81" s="94" t="s">
        <v>22</v>
      </c>
      <c r="K81" s="96"/>
      <c r="L81" s="94" t="s">
        <v>52</v>
      </c>
      <c r="M81" s="96"/>
      <c r="N81" s="94" t="s">
        <v>113</v>
      </c>
      <c r="O81" s="96"/>
      <c r="P81" s="94" t="s">
        <v>114</v>
      </c>
      <c r="Q81" s="97"/>
    </row>
    <row r="82" spans="1:17" s="18" customFormat="1" ht="3.75" customHeight="1">
      <c r="A82" s="98"/>
      <c r="B82" s="99"/>
      <c r="C82" s="69"/>
      <c r="D82" s="99"/>
      <c r="E82" s="100"/>
      <c r="F82" s="100"/>
      <c r="G82" s="101"/>
      <c r="H82" s="100"/>
      <c r="I82" s="102"/>
      <c r="J82" s="99"/>
      <c r="K82" s="102"/>
      <c r="L82" s="99"/>
      <c r="M82" s="102"/>
      <c r="N82" s="99"/>
      <c r="O82" s="102"/>
      <c r="P82" s="99"/>
      <c r="Q82" s="103"/>
    </row>
    <row r="83" spans="1:18" s="46" customFormat="1" ht="10.5" customHeight="1">
      <c r="A83" s="105" t="s">
        <v>116</v>
      </c>
      <c r="B83" s="107"/>
      <c r="C83" s="107"/>
      <c r="D83" s="108">
        <v>6</v>
      </c>
      <c r="E83" s="109" t="s">
        <v>234</v>
      </c>
      <c r="F83" s="109" t="s">
        <v>235</v>
      </c>
      <c r="G83" s="109"/>
      <c r="H83" s="109"/>
      <c r="I83" s="328"/>
      <c r="J83" s="329" t="str">
        <f>UPPER(IF(OR(I84="a",I84="as"),E83,IF(OR(I84="b",I84="bs"),E84,)))</f>
        <v>ΜΟΥΡΑΤΟΓΛΟΥ</v>
      </c>
      <c r="K83" s="330"/>
      <c r="L83" s="331"/>
      <c r="M83" s="331"/>
      <c r="N83" s="331"/>
      <c r="O83" s="331"/>
      <c r="P83" s="331"/>
      <c r="Q83" s="332" t="s">
        <v>117</v>
      </c>
      <c r="R83" s="118"/>
    </row>
    <row r="84" spans="1:18" s="46" customFormat="1" ht="9" customHeight="1">
      <c r="A84" s="209" t="s">
        <v>118</v>
      </c>
      <c r="B84" s="107">
        <f>IF($D84="","",VLOOKUP($D84,#REF!,15))</f>
      </c>
      <c r="C84" s="107">
        <f>IF($D84="","",VLOOKUP($D84,#REF!,16))</f>
      </c>
      <c r="D84" s="108"/>
      <c r="E84" s="128" t="s">
        <v>226</v>
      </c>
      <c r="F84" s="128">
        <f>IF($D84="","",VLOOKUP($D84,#REF!,3))</f>
      </c>
      <c r="G84" s="128"/>
      <c r="H84" s="128">
        <f>IF($D84="","",VLOOKUP($D84,#REF!,4))</f>
      </c>
      <c r="I84" s="333" t="s">
        <v>364</v>
      </c>
      <c r="J84" s="334"/>
      <c r="K84" s="335" t="s">
        <v>364</v>
      </c>
      <c r="L84" s="329" t="str">
        <f>UPPER(IF(OR(K84="a",K84="as"),J83,IF(OR(K84="b",K84="bs"),J85,)))</f>
        <v>ΜΟΥΡΑΤΟΓΛΟΥ</v>
      </c>
      <c r="M84" s="330"/>
      <c r="N84" s="331"/>
      <c r="O84" s="331"/>
      <c r="P84" s="331"/>
      <c r="Q84" s="331"/>
      <c r="R84" s="118"/>
    </row>
    <row r="85" spans="1:18" s="46" customFormat="1" ht="9" customHeight="1">
      <c r="A85" s="120" t="s">
        <v>119</v>
      </c>
      <c r="B85" s="107">
        <f>IF($D85="","",VLOOKUP($D85,#REF!,15))</f>
      </c>
      <c r="C85" s="107">
        <f>IF($D85="","",VLOOKUP($D85,#REF!,16))</f>
      </c>
      <c r="D85" s="108"/>
      <c r="E85" s="128" t="s">
        <v>318</v>
      </c>
      <c r="F85" s="128" t="s">
        <v>276</v>
      </c>
      <c r="G85" s="128"/>
      <c r="H85" s="128">
        <f>IF($D85="","",VLOOKUP($D85,#REF!,4))</f>
      </c>
      <c r="I85" s="328"/>
      <c r="J85" s="329" t="str">
        <f>UPPER(IF(OR(I86="a",I86="as"),E85,IF(OR(I86="b",I86="bs"),E86,)))</f>
        <v>ΠΑΠΑΔΟΠΕΤΡΑΚΗΣ</v>
      </c>
      <c r="K85" s="336"/>
      <c r="L85" s="334" t="s">
        <v>879</v>
      </c>
      <c r="M85" s="337"/>
      <c r="N85" s="331"/>
      <c r="O85" s="331"/>
      <c r="P85" s="331"/>
      <c r="Q85" s="331"/>
      <c r="R85" s="118"/>
    </row>
    <row r="86" spans="1:18" s="46" customFormat="1" ht="9" customHeight="1">
      <c r="A86" s="120" t="s">
        <v>120</v>
      </c>
      <c r="B86" s="107">
        <f>IF($D86="","",VLOOKUP($D86,#REF!,15))</f>
      </c>
      <c r="C86" s="107" t="s">
        <v>818</v>
      </c>
      <c r="D86" s="108"/>
      <c r="E86" s="128" t="s">
        <v>822</v>
      </c>
      <c r="F86" s="128" t="s">
        <v>372</v>
      </c>
      <c r="G86" s="128"/>
      <c r="H86" s="128">
        <f>IF($D86="","",VLOOKUP($D86,#REF!,4))</f>
      </c>
      <c r="I86" s="333" t="s">
        <v>824</v>
      </c>
      <c r="J86" s="334" t="s">
        <v>833</v>
      </c>
      <c r="K86" s="338"/>
      <c r="L86" s="339" t="s">
        <v>13</v>
      </c>
      <c r="M86" s="340" t="s">
        <v>364</v>
      </c>
      <c r="N86" s="329" t="str">
        <f>UPPER(IF(OR(M86="a",M86="as"),L84,IF(OR(M86="b",M86="bs"),L88,)))</f>
        <v>ΜΟΥΡΑΤΟΓΛΟΥ</v>
      </c>
      <c r="O86" s="330"/>
      <c r="P86" s="331"/>
      <c r="Q86" s="331"/>
      <c r="R86" s="118"/>
    </row>
    <row r="87" spans="1:18" s="46" customFormat="1" ht="9" customHeight="1">
      <c r="A87" s="120" t="s">
        <v>121</v>
      </c>
      <c r="B87" s="107">
        <f>IF($D87="","",VLOOKUP($D87,#REF!,15))</f>
      </c>
      <c r="C87" s="107" t="s">
        <v>818</v>
      </c>
      <c r="D87" s="108"/>
      <c r="E87" s="128" t="s">
        <v>396</v>
      </c>
      <c r="F87" s="128" t="s">
        <v>397</v>
      </c>
      <c r="G87" s="128"/>
      <c r="H87" s="128">
        <f>IF($D87="","",VLOOKUP($D87,#REF!,4))</f>
      </c>
      <c r="I87" s="328"/>
      <c r="J87" s="329" t="str">
        <f>UPPER(IF(OR(I88="a",I88="as"),E87,IF(OR(I88="b",I88="bs"),E88,)))</f>
        <v>OIMEWUMI</v>
      </c>
      <c r="K87" s="330"/>
      <c r="L87" s="341"/>
      <c r="M87" s="342"/>
      <c r="N87" s="334" t="s">
        <v>855</v>
      </c>
      <c r="O87" s="343"/>
      <c r="P87" s="331"/>
      <c r="Q87" s="331"/>
      <c r="R87" s="118"/>
    </row>
    <row r="88" spans="1:18" s="46" customFormat="1" ht="9" customHeight="1">
      <c r="A88" s="120" t="s">
        <v>122</v>
      </c>
      <c r="B88" s="107">
        <f>IF($D88="","",VLOOKUP($D88,#REF!,15))</f>
      </c>
      <c r="C88" s="107">
        <f>IF($D88="","",VLOOKUP($D88,#REF!,16))</f>
      </c>
      <c r="D88" s="108"/>
      <c r="E88" s="128" t="s">
        <v>226</v>
      </c>
      <c r="F88" s="128">
        <f>IF($D88="","",VLOOKUP($D88,#REF!,3))</f>
      </c>
      <c r="G88" s="128"/>
      <c r="H88" s="128">
        <f>IF($D88="","",VLOOKUP($D88,#REF!,4))</f>
      </c>
      <c r="I88" s="333" t="s">
        <v>363</v>
      </c>
      <c r="J88" s="334"/>
      <c r="K88" s="335" t="s">
        <v>820</v>
      </c>
      <c r="L88" s="329" t="str">
        <f>UPPER(IF(OR(K88="a",K88="as"),J87,IF(OR(K88="b",K88="bs"),J89,)))</f>
        <v>OIMEWUMI</v>
      </c>
      <c r="M88" s="344"/>
      <c r="N88" s="331"/>
      <c r="O88" s="337"/>
      <c r="P88" s="331"/>
      <c r="Q88" s="331"/>
      <c r="R88" s="118"/>
    </row>
    <row r="89" spans="1:18" s="46" customFormat="1" ht="9" customHeight="1">
      <c r="A89" s="209" t="s">
        <v>123</v>
      </c>
      <c r="B89" s="107">
        <f>IF($D89="","",VLOOKUP($D89,#REF!,15))</f>
      </c>
      <c r="C89" s="107">
        <f>IF($D89="","",VLOOKUP($D89,#REF!,16))</f>
      </c>
      <c r="D89" s="108"/>
      <c r="E89" s="128" t="s">
        <v>332</v>
      </c>
      <c r="F89" s="128" t="s">
        <v>333</v>
      </c>
      <c r="G89" s="128"/>
      <c r="H89" s="128">
        <f>IF($D89="","",VLOOKUP($D89,#REF!,4))</f>
      </c>
      <c r="I89" s="328"/>
      <c r="J89" s="329" t="str">
        <f>UPPER(IF(OR(I90="a",I90="as"),E89,IF(OR(I90="b",I90="bs"),E90,)))</f>
        <v>ΖΩΓΡΑΦΑΚΗΣ</v>
      </c>
      <c r="K89" s="345"/>
      <c r="L89" s="334" t="s">
        <v>832</v>
      </c>
      <c r="M89" s="338"/>
      <c r="N89" s="331"/>
      <c r="O89" s="337"/>
      <c r="P89" s="331"/>
      <c r="Q89" s="331"/>
      <c r="R89" s="118"/>
    </row>
    <row r="90" spans="1:18" s="46" customFormat="1" ht="9" customHeight="1">
      <c r="A90" s="209" t="s">
        <v>124</v>
      </c>
      <c r="B90" s="107">
        <f>IF($D90="","",VLOOKUP($D90,#REF!,15))</f>
      </c>
      <c r="C90" s="107">
        <f>IF($D90="","",VLOOKUP($D90,#REF!,16))</f>
      </c>
      <c r="D90" s="108"/>
      <c r="E90" s="128" t="s">
        <v>319</v>
      </c>
      <c r="F90" s="128" t="s">
        <v>320</v>
      </c>
      <c r="G90" s="128"/>
      <c r="H90" s="128">
        <f>IF($D90="","",VLOOKUP($D90,#REF!,4))</f>
      </c>
      <c r="I90" s="333" t="s">
        <v>365</v>
      </c>
      <c r="J90" s="334" t="s">
        <v>837</v>
      </c>
      <c r="K90" s="331"/>
      <c r="L90" s="338"/>
      <c r="M90" s="346"/>
      <c r="N90" s="339" t="s">
        <v>13</v>
      </c>
      <c r="O90" s="340" t="s">
        <v>821</v>
      </c>
      <c r="P90" s="329" t="str">
        <f>UPPER(IF(OR(O90="a",O90="as"),N86,IF(OR(O90="b",O90="bs"),N94,)))</f>
        <v>ΜΟΥΡΑΤΟΓΛΟΥ</v>
      </c>
      <c r="Q90" s="330"/>
      <c r="R90" s="118"/>
    </row>
    <row r="91" spans="1:18" s="46" customFormat="1" ht="9" customHeight="1">
      <c r="A91" s="209" t="s">
        <v>125</v>
      </c>
      <c r="B91" s="107">
        <f>IF($D91="","",VLOOKUP($D91,#REF!,15))</f>
      </c>
      <c r="C91" s="107">
        <f>IF($D91="","",VLOOKUP($D91,#REF!,16))</f>
      </c>
      <c r="D91" s="108"/>
      <c r="E91" s="128" t="s">
        <v>226</v>
      </c>
      <c r="F91" s="128">
        <f>IF($D91="","",VLOOKUP($D91,#REF!,3))</f>
      </c>
      <c r="G91" s="128"/>
      <c r="H91" s="128">
        <f>IF($D91="","",VLOOKUP($D91,#REF!,4))</f>
      </c>
      <c r="I91" s="328"/>
      <c r="J91" s="329" t="str">
        <f>UPPER(IF(OR(I92="a",I92="as"),E91,IF(OR(I92="b",I92="bs"),E92,)))</f>
        <v>ΜΠΙΣΜΠΙΚΟΣ</v>
      </c>
      <c r="K91" s="330"/>
      <c r="L91" s="331"/>
      <c r="M91" s="331"/>
      <c r="N91" s="331"/>
      <c r="O91" s="337"/>
      <c r="P91" s="334" t="s">
        <v>832</v>
      </c>
      <c r="Q91" s="338"/>
      <c r="R91" s="118"/>
    </row>
    <row r="92" spans="1:18" s="46" customFormat="1" ht="9" customHeight="1">
      <c r="A92" s="209" t="s">
        <v>126</v>
      </c>
      <c r="B92" s="107">
        <f>IF($D92="","",VLOOKUP($D92,#REF!,15))</f>
      </c>
      <c r="C92" s="107">
        <f>IF($D92="","",VLOOKUP($D92,#REF!,16))</f>
      </c>
      <c r="D92" s="108"/>
      <c r="E92" s="128" t="s">
        <v>327</v>
      </c>
      <c r="F92" s="128" t="s">
        <v>328</v>
      </c>
      <c r="G92" s="128"/>
      <c r="H92" s="128">
        <f>IF($D92="","",VLOOKUP($D92,#REF!,4))</f>
      </c>
      <c r="I92" s="333" t="s">
        <v>365</v>
      </c>
      <c r="J92" s="334"/>
      <c r="K92" s="335" t="s">
        <v>363</v>
      </c>
      <c r="L92" s="329" t="str">
        <f>UPPER(IF(OR(K92="a",K92="as"),J91,IF(OR(K92="b",K92="bs"),J93,)))</f>
        <v>ΜΠΙΣΜΠΙΚΟΣ</v>
      </c>
      <c r="M92" s="330"/>
      <c r="N92" s="331"/>
      <c r="O92" s="337"/>
      <c r="P92" s="331"/>
      <c r="Q92" s="338"/>
      <c r="R92" s="118"/>
    </row>
    <row r="93" spans="1:18" s="46" customFormat="1" ht="9" customHeight="1">
      <c r="A93" s="120" t="s">
        <v>127</v>
      </c>
      <c r="B93" s="107">
        <f>IF($D93="","",VLOOKUP($D93,#REF!,15))</f>
      </c>
      <c r="C93" s="107">
        <f>IF($D93="","",VLOOKUP($D93,#REF!,16))</f>
      </c>
      <c r="D93" s="108"/>
      <c r="E93" s="128" t="s">
        <v>316</v>
      </c>
      <c r="F93" s="128" t="s">
        <v>268</v>
      </c>
      <c r="G93" s="128"/>
      <c r="H93" s="128">
        <f>IF($D93="","",VLOOKUP($D93,#REF!,4))</f>
      </c>
      <c r="I93" s="328"/>
      <c r="J93" s="329" t="str">
        <f>UPPER(IF(OR(I94="a",I94="as"),E93,IF(OR(I94="b",I94="bs"),E94,)))</f>
        <v>ΚΑΛΤΗΣ</v>
      </c>
      <c r="K93" s="336"/>
      <c r="L93" s="334" t="s">
        <v>883</v>
      </c>
      <c r="M93" s="337"/>
      <c r="N93" s="331"/>
      <c r="O93" s="337"/>
      <c r="P93" s="331"/>
      <c r="Q93" s="338"/>
      <c r="R93" s="118"/>
    </row>
    <row r="94" spans="1:18" s="46" customFormat="1" ht="9" customHeight="1">
      <c r="A94" s="120" t="s">
        <v>128</v>
      </c>
      <c r="B94" s="107">
        <f>IF($D94="","",VLOOKUP($D94,#REF!,15))</f>
      </c>
      <c r="C94" s="107">
        <f>IF($D94="","",VLOOKUP($D94,#REF!,16))</f>
      </c>
      <c r="D94" s="108"/>
      <c r="E94" s="128" t="s">
        <v>321</v>
      </c>
      <c r="F94" s="128" t="s">
        <v>322</v>
      </c>
      <c r="G94" s="128"/>
      <c r="H94" s="128">
        <f>IF($D94="","",VLOOKUP($D94,#REF!,4))</f>
      </c>
      <c r="I94" s="333" t="s">
        <v>824</v>
      </c>
      <c r="J94" s="334" t="s">
        <v>819</v>
      </c>
      <c r="K94" s="338"/>
      <c r="L94" s="339" t="s">
        <v>13</v>
      </c>
      <c r="M94" s="340" t="s">
        <v>363</v>
      </c>
      <c r="N94" s="329" t="str">
        <f>UPPER(IF(OR(M94="a",M94="as"),L92,IF(OR(M94="b",M94="bs"),L96,)))</f>
        <v>ΜΠΙΣΜΠΙΚΟΣ</v>
      </c>
      <c r="O94" s="345"/>
      <c r="P94" s="331"/>
      <c r="Q94" s="338"/>
      <c r="R94" s="118"/>
    </row>
    <row r="95" spans="1:18" s="46" customFormat="1" ht="9" customHeight="1">
      <c r="A95" s="120" t="s">
        <v>129</v>
      </c>
      <c r="B95" s="107">
        <f>IF($D95="","",VLOOKUP($D95,#REF!,15))</f>
      </c>
      <c r="C95" s="107">
        <f>IF($D95="","",VLOOKUP($D95,#REF!,16))</f>
      </c>
      <c r="D95" s="108"/>
      <c r="E95" s="128" t="s">
        <v>337</v>
      </c>
      <c r="F95" s="128" t="s">
        <v>252</v>
      </c>
      <c r="G95" s="128"/>
      <c r="H95" s="128">
        <f>IF($D95="","",VLOOKUP($D95,#REF!,4))</f>
      </c>
      <c r="I95" s="328"/>
      <c r="J95" s="329" t="str">
        <f>UPPER(IF(OR(I96="a",I96="as"),E95,IF(OR(I96="b",I96="bs"),E96,)))</f>
        <v>ΧΟΝΔΡΟΣ</v>
      </c>
      <c r="K95" s="330"/>
      <c r="L95" s="341"/>
      <c r="M95" s="342"/>
      <c r="N95" s="334" t="s">
        <v>854</v>
      </c>
      <c r="O95" s="331"/>
      <c r="P95" s="331"/>
      <c r="Q95" s="338"/>
      <c r="R95" s="118"/>
    </row>
    <row r="96" spans="1:18" s="46" customFormat="1" ht="9" customHeight="1">
      <c r="A96" s="120" t="s">
        <v>130</v>
      </c>
      <c r="B96" s="107">
        <f>IF($D96="","",VLOOKUP($D96,#REF!,15))</f>
      </c>
      <c r="C96" s="107">
        <f>IF($D96="","",VLOOKUP($D96,#REF!,16))</f>
      </c>
      <c r="D96" s="108"/>
      <c r="E96" s="128" t="s">
        <v>338</v>
      </c>
      <c r="F96" s="128" t="s">
        <v>339</v>
      </c>
      <c r="G96" s="128"/>
      <c r="H96" s="128">
        <f>IF($D96="","",VLOOKUP($D96,#REF!,4))</f>
      </c>
      <c r="I96" s="333" t="s">
        <v>820</v>
      </c>
      <c r="J96" s="334" t="s">
        <v>819</v>
      </c>
      <c r="K96" s="335" t="s">
        <v>366</v>
      </c>
      <c r="L96" s="329" t="str">
        <f>UPPER(IF(OR(K96="a",K96="as"),J95,IF(OR(K96="b",K96="bs"),J97,)))</f>
        <v>ΠΕΤΩΝΗΣ</v>
      </c>
      <c r="M96" s="344"/>
      <c r="N96" s="331"/>
      <c r="O96" s="331"/>
      <c r="P96" s="331"/>
      <c r="Q96" s="338"/>
      <c r="R96" s="118"/>
    </row>
    <row r="97" spans="1:18" s="46" customFormat="1" ht="9" customHeight="1">
      <c r="A97" s="209" t="s">
        <v>131</v>
      </c>
      <c r="B97" s="107">
        <f>IF($D97="","",VLOOKUP($D97,#REF!,15))</f>
      </c>
      <c r="C97" s="107">
        <f>IF($D97="","",VLOOKUP($D97,#REF!,16))</f>
      </c>
      <c r="D97" s="108"/>
      <c r="E97" s="128" t="s">
        <v>226</v>
      </c>
      <c r="F97" s="128">
        <f>IF($D97="","",VLOOKUP($D97,#REF!,3))</f>
      </c>
      <c r="G97" s="128"/>
      <c r="H97" s="128">
        <f>IF($D97="","",VLOOKUP($D97,#REF!,4))</f>
      </c>
      <c r="I97" s="328"/>
      <c r="J97" s="329" t="str">
        <f>UPPER(IF(OR(I98="a",I98="as"),E97,IF(OR(I98="b",I98="bs"),E98,)))</f>
        <v>ΠΕΤΩΝΗΣ</v>
      </c>
      <c r="K97" s="345"/>
      <c r="L97" s="334" t="s">
        <v>827</v>
      </c>
      <c r="M97" s="338"/>
      <c r="N97" s="331"/>
      <c r="O97" s="331"/>
      <c r="P97" s="331"/>
      <c r="Q97" s="338"/>
      <c r="R97" s="118"/>
    </row>
    <row r="98" spans="1:18" s="46" customFormat="1" ht="9" customHeight="1">
      <c r="A98" s="146" t="s">
        <v>132</v>
      </c>
      <c r="B98" s="107"/>
      <c r="C98" s="360"/>
      <c r="D98" s="108">
        <v>10</v>
      </c>
      <c r="E98" s="109" t="s">
        <v>249</v>
      </c>
      <c r="F98" s="109" t="s">
        <v>250</v>
      </c>
      <c r="G98" s="109"/>
      <c r="H98" s="109"/>
      <c r="I98" s="333" t="s">
        <v>366</v>
      </c>
      <c r="J98" s="334"/>
      <c r="K98" s="331"/>
      <c r="L98" s="338"/>
      <c r="M98" s="346"/>
      <c r="N98" s="338"/>
      <c r="O98" s="338"/>
      <c r="P98" s="338"/>
      <c r="Q98" s="338"/>
      <c r="R98" s="118"/>
    </row>
    <row r="99" spans="1:18" s="46" customFormat="1" ht="9" customHeight="1">
      <c r="A99" s="105" t="s">
        <v>133</v>
      </c>
      <c r="B99" s="107"/>
      <c r="C99" s="107"/>
      <c r="D99" s="108">
        <v>13</v>
      </c>
      <c r="E99" s="109" t="s">
        <v>258</v>
      </c>
      <c r="F99" s="109" t="s">
        <v>257</v>
      </c>
      <c r="G99" s="109"/>
      <c r="H99" s="109"/>
      <c r="I99" s="328"/>
      <c r="J99" s="329" t="str">
        <f>UPPER(IF(OR(I100="a",I100="as"),E99,IF(OR(I100="b",I100="bs"),E100,)))</f>
        <v>ΠΑΠΟΥΗΣ</v>
      </c>
      <c r="K99" s="330"/>
      <c r="L99" s="331"/>
      <c r="M99" s="331"/>
      <c r="N99" s="331"/>
      <c r="O99" s="331"/>
      <c r="P99" s="331"/>
      <c r="Q99" s="338"/>
      <c r="R99" s="118"/>
    </row>
    <row r="100" spans="1:18" s="46" customFormat="1" ht="9" customHeight="1">
      <c r="A100" s="209" t="s">
        <v>134</v>
      </c>
      <c r="B100" s="107">
        <f>IF($D100="","",VLOOKUP($D100,#REF!,15))</f>
      </c>
      <c r="C100" s="107">
        <f>IF($D100="","",VLOOKUP($D100,#REF!,16))</f>
      </c>
      <c r="D100" s="108"/>
      <c r="E100" s="128" t="s">
        <v>226</v>
      </c>
      <c r="F100" s="128">
        <f>IF($D100="","",VLOOKUP($D100,#REF!,3))</f>
      </c>
      <c r="G100" s="128"/>
      <c r="H100" s="128">
        <f>IF($D100="","",VLOOKUP($D100,#REF!,4))</f>
      </c>
      <c r="I100" s="333" t="s">
        <v>364</v>
      </c>
      <c r="J100" s="334"/>
      <c r="K100" s="335" t="s">
        <v>821</v>
      </c>
      <c r="L100" s="329" t="str">
        <f>UPPER(IF(OR(K100="a",K100="as"),J99,IF(OR(K100="b",K100="bs"),J101,)))</f>
        <v>ΠΑΠΟΥΗΣ</v>
      </c>
      <c r="M100" s="330"/>
      <c r="N100" s="331"/>
      <c r="O100" s="331"/>
      <c r="P100" s="331"/>
      <c r="Q100" s="338"/>
      <c r="R100" s="118"/>
    </row>
    <row r="101" spans="1:18" s="46" customFormat="1" ht="9" customHeight="1">
      <c r="A101" s="120" t="s">
        <v>135</v>
      </c>
      <c r="B101" s="107">
        <f>IF($D101="","",VLOOKUP($D101,#REF!,15))</f>
      </c>
      <c r="C101" s="107">
        <f>IF($D101="","",VLOOKUP($D101,#REF!,16))</f>
      </c>
      <c r="D101" s="108"/>
      <c r="E101" s="128" t="s">
        <v>343</v>
      </c>
      <c r="F101" s="128" t="s">
        <v>228</v>
      </c>
      <c r="G101" s="128"/>
      <c r="H101" s="128">
        <f>IF($D101="","",VLOOKUP($D101,#REF!,4))</f>
      </c>
      <c r="I101" s="328"/>
      <c r="J101" s="329" t="str">
        <f>UPPER(IF(OR(I102="a",I102="as"),E101,IF(OR(I102="b",I102="bs"),E102,)))</f>
        <v>ΚΥΡΙΑΖΟΠΟΥΛΟΣ</v>
      </c>
      <c r="K101" s="336"/>
      <c r="L101" s="334" t="s">
        <v>886</v>
      </c>
      <c r="M101" s="337"/>
      <c r="N101" s="331"/>
      <c r="O101" s="331"/>
      <c r="P101" s="331"/>
      <c r="Q101" s="338"/>
      <c r="R101" s="118"/>
    </row>
    <row r="102" spans="1:18" s="46" customFormat="1" ht="9" customHeight="1">
      <c r="A102" s="120" t="s">
        <v>136</v>
      </c>
      <c r="B102" s="107">
        <f>IF($D102="","",VLOOKUP($D102,#REF!,15))</f>
      </c>
      <c r="C102" s="107">
        <f>IF($D102="","",VLOOKUP($D102,#REF!,16))</f>
      </c>
      <c r="D102" s="108"/>
      <c r="E102" s="128" t="s">
        <v>340</v>
      </c>
      <c r="F102" s="128" t="s">
        <v>341</v>
      </c>
      <c r="G102" s="128"/>
      <c r="H102" s="128">
        <f>IF($D102="","",VLOOKUP($D102,#REF!,4))</f>
      </c>
      <c r="I102" s="333" t="s">
        <v>824</v>
      </c>
      <c r="J102" s="334" t="s">
        <v>819</v>
      </c>
      <c r="K102" s="338"/>
      <c r="L102" s="339" t="s">
        <v>13</v>
      </c>
      <c r="M102" s="340" t="s">
        <v>364</v>
      </c>
      <c r="N102" s="329" t="str">
        <f>UPPER(IF(OR(M102="a",M102="as"),L100,IF(OR(M102="b",M102="bs"),L104,)))</f>
        <v>ΠΑΠΟΥΗΣ</v>
      </c>
      <c r="O102" s="330"/>
      <c r="P102" s="331"/>
      <c r="Q102" s="331"/>
      <c r="R102" s="118"/>
    </row>
    <row r="103" spans="1:18" s="46" customFormat="1" ht="9" customHeight="1">
      <c r="A103" s="120" t="s">
        <v>137</v>
      </c>
      <c r="B103" s="107">
        <f>IF($D103="","",VLOOKUP($D103,#REF!,15))</f>
      </c>
      <c r="C103" s="107">
        <f>IF($D103="","",VLOOKUP($D103,#REF!,16))</f>
      </c>
      <c r="D103" s="108"/>
      <c r="E103" s="128" t="s">
        <v>334</v>
      </c>
      <c r="F103" s="128" t="s">
        <v>335</v>
      </c>
      <c r="G103" s="128"/>
      <c r="H103" s="128">
        <f>IF($D103="","",VLOOKUP($D103,#REF!,4))</f>
      </c>
      <c r="I103" s="328"/>
      <c r="J103" s="329" t="str">
        <f>UPPER(IF(OR(I104="a",I104="as"),E103,IF(OR(I104="b",I104="bs"),E104,)))</f>
        <v>ΦΑΦΑΛΙΟΣ</v>
      </c>
      <c r="K103" s="330"/>
      <c r="L103" s="341"/>
      <c r="M103" s="342"/>
      <c r="N103" s="334" t="s">
        <v>868</v>
      </c>
      <c r="O103" s="343"/>
      <c r="P103" s="331"/>
      <c r="Q103" s="331"/>
      <c r="R103" s="118"/>
    </row>
    <row r="104" spans="1:18" s="46" customFormat="1" ht="9" customHeight="1">
      <c r="A104" s="120" t="s">
        <v>138</v>
      </c>
      <c r="B104" s="107">
        <f>IF($D104="","",VLOOKUP($D104,#REF!,15))</f>
      </c>
      <c r="C104" s="107">
        <f>IF($D104="","",VLOOKUP($D104,#REF!,16))</f>
      </c>
      <c r="D104" s="108"/>
      <c r="E104" s="128" t="s">
        <v>226</v>
      </c>
      <c r="F104" s="128">
        <f>IF($D104="","",VLOOKUP($D104,#REF!,3))</f>
      </c>
      <c r="G104" s="128"/>
      <c r="H104" s="128">
        <f>IF($D104="","",VLOOKUP($D104,#REF!,4))</f>
      </c>
      <c r="I104" s="333" t="s">
        <v>363</v>
      </c>
      <c r="J104" s="334"/>
      <c r="K104" s="335" t="s">
        <v>363</v>
      </c>
      <c r="L104" s="329" t="str">
        <f>UPPER(IF(OR(K104="a",K104="as"),J103,IF(OR(K104="b",K104="bs"),J105,)))</f>
        <v>ΦΑΦΑΛΙΟΣ</v>
      </c>
      <c r="M104" s="344"/>
      <c r="N104" s="331"/>
      <c r="O104" s="337"/>
      <c r="P104" s="331"/>
      <c r="Q104" s="331"/>
      <c r="R104" s="118"/>
    </row>
    <row r="105" spans="1:18" s="46" customFormat="1" ht="9" customHeight="1">
      <c r="A105" s="209" t="s">
        <v>139</v>
      </c>
      <c r="B105" s="107">
        <f>IF($D105="","",VLOOKUP($D105,#REF!,15))</f>
      </c>
      <c r="C105" s="107" t="s">
        <v>818</v>
      </c>
      <c r="D105" s="108"/>
      <c r="E105" s="128" t="s">
        <v>884</v>
      </c>
      <c r="F105" s="128" t="s">
        <v>379</v>
      </c>
      <c r="G105" s="128"/>
      <c r="H105" s="128">
        <f>IF($D105="","",VLOOKUP($D105,#REF!,4))</f>
      </c>
      <c r="I105" s="328"/>
      <c r="J105" s="329" t="str">
        <f>UPPER(IF(OR(I106="a",I106="as"),E105,IF(OR(I106="b",I106="bs"),E106,)))</f>
        <v>ΚΥΡΟΓΛΟΥ</v>
      </c>
      <c r="K105" s="345"/>
      <c r="L105" s="334" t="s">
        <v>923</v>
      </c>
      <c r="M105" s="338"/>
      <c r="N105" s="331"/>
      <c r="O105" s="337"/>
      <c r="P105" s="331"/>
      <c r="Q105" s="331"/>
      <c r="R105" s="118"/>
    </row>
    <row r="106" spans="1:18" s="46" customFormat="1" ht="9" customHeight="1">
      <c r="A106" s="209" t="s">
        <v>140</v>
      </c>
      <c r="B106" s="107">
        <f>IF($D106="","",VLOOKUP($D106,#REF!,15))</f>
      </c>
      <c r="C106" s="107">
        <f>IF($D106="","",VLOOKUP($D106,#REF!,16))</f>
      </c>
      <c r="D106" s="108"/>
      <c r="E106" s="128" t="s">
        <v>342</v>
      </c>
      <c r="F106" s="128" t="s">
        <v>242</v>
      </c>
      <c r="G106" s="128"/>
      <c r="H106" s="128">
        <f>IF($D106="","",VLOOKUP($D106,#REF!,4))</f>
      </c>
      <c r="I106" s="333" t="s">
        <v>365</v>
      </c>
      <c r="J106" s="334" t="s">
        <v>885</v>
      </c>
      <c r="K106" s="331"/>
      <c r="L106" s="338"/>
      <c r="M106" s="346"/>
      <c r="N106" s="339" t="s">
        <v>13</v>
      </c>
      <c r="O106" s="340" t="s">
        <v>366</v>
      </c>
      <c r="P106" s="329" t="str">
        <f>UPPER(IF(OR(O106="a",O106="as"),N102,IF(OR(O106="b",O106="bs"),N110,)))</f>
        <v>ΓΙΑΝΝΑΚΑΚΗΣ </v>
      </c>
      <c r="Q106" s="330"/>
      <c r="R106" s="118"/>
    </row>
    <row r="107" spans="1:18" s="46" customFormat="1" ht="9" customHeight="1">
      <c r="A107" s="209" t="s">
        <v>141</v>
      </c>
      <c r="B107" s="107">
        <f>IF($D107="","",VLOOKUP($D107,#REF!,15))</f>
      </c>
      <c r="C107" s="107">
        <f>IF($D107="","",VLOOKUP($D107,#REF!,16))</f>
      </c>
      <c r="D107" s="108"/>
      <c r="E107" s="128" t="s">
        <v>226</v>
      </c>
      <c r="F107" s="128">
        <f>IF($D107="","",VLOOKUP($D107,#REF!,3))</f>
      </c>
      <c r="G107" s="128"/>
      <c r="H107" s="128">
        <f>IF($D107="","",VLOOKUP($D107,#REF!,4))</f>
      </c>
      <c r="I107" s="328"/>
      <c r="J107" s="329" t="str">
        <f>UPPER(IF(OR(I108="a",I108="as"),E107,IF(OR(I108="b",I108="bs"),E108,)))</f>
        <v>ΔΡΑΚΟΣ</v>
      </c>
      <c r="K107" s="330"/>
      <c r="L107" s="331"/>
      <c r="M107" s="331"/>
      <c r="N107" s="331"/>
      <c r="O107" s="337"/>
      <c r="P107" s="334" t="s">
        <v>827</v>
      </c>
      <c r="Q107" s="338"/>
      <c r="R107" s="118"/>
    </row>
    <row r="108" spans="1:18" s="46" customFormat="1" ht="9" customHeight="1">
      <c r="A108" s="209" t="s">
        <v>142</v>
      </c>
      <c r="B108" s="107">
        <f>IF($D108="","",VLOOKUP($D108,#REF!,15))</f>
      </c>
      <c r="C108" s="107">
        <f>IF($D108="","",VLOOKUP($D108,#REF!,16))</f>
      </c>
      <c r="D108" s="108"/>
      <c r="E108" s="128" t="s">
        <v>323</v>
      </c>
      <c r="F108" s="128" t="s">
        <v>324</v>
      </c>
      <c r="G108" s="128"/>
      <c r="H108" s="128">
        <f>IF($D108="","",VLOOKUP($D108,#REF!,4))</f>
      </c>
      <c r="I108" s="333" t="s">
        <v>365</v>
      </c>
      <c r="J108" s="334"/>
      <c r="K108" s="335" t="s">
        <v>363</v>
      </c>
      <c r="L108" s="329" t="str">
        <f>UPPER(IF(OR(K108="a",K108="as"),J107,IF(OR(K108="b",K108="bs"),J109,)))</f>
        <v>ΔΡΑΚΟΣ</v>
      </c>
      <c r="M108" s="330"/>
      <c r="N108" s="331"/>
      <c r="O108" s="337"/>
      <c r="P108" s="331"/>
      <c r="Q108" s="338"/>
      <c r="R108" s="118"/>
    </row>
    <row r="109" spans="1:18" s="46" customFormat="1" ht="9" customHeight="1">
      <c r="A109" s="120" t="s">
        <v>143</v>
      </c>
      <c r="B109" s="107">
        <f>IF($D109="","",VLOOKUP($D109,#REF!,15))</f>
      </c>
      <c r="C109" s="107">
        <f>IF($D109="","",VLOOKUP($D109,#REF!,16))</f>
      </c>
      <c r="D109" s="108"/>
      <c r="E109" s="128" t="s">
        <v>226</v>
      </c>
      <c r="F109" s="128">
        <f>IF($D109="","",VLOOKUP($D109,#REF!,3))</f>
      </c>
      <c r="G109" s="128"/>
      <c r="H109" s="128">
        <f>IF($D109="","",VLOOKUP($D109,#REF!,4))</f>
      </c>
      <c r="I109" s="328"/>
      <c r="J109" s="329" t="str">
        <f>UPPER(IF(OR(I110="a",I110="as"),E109,IF(OR(I110="b",I110="bs"),E110,)))</f>
        <v>ΠΑΠΑΛΙΟΣ</v>
      </c>
      <c r="K109" s="336"/>
      <c r="L109" s="334" t="s">
        <v>819</v>
      </c>
      <c r="M109" s="337"/>
      <c r="N109" s="331"/>
      <c r="O109" s="337"/>
      <c r="P109" s="331"/>
      <c r="Q109" s="338"/>
      <c r="R109" s="118"/>
    </row>
    <row r="110" spans="1:18" s="46" customFormat="1" ht="9" customHeight="1">
      <c r="A110" s="120" t="s">
        <v>144</v>
      </c>
      <c r="B110" s="107">
        <f>IF($D110="","",VLOOKUP($D110,#REF!,15))</f>
      </c>
      <c r="C110" s="107">
        <f>IF($D110="","",VLOOKUP($D110,#REF!,16))</f>
      </c>
      <c r="D110" s="108"/>
      <c r="E110" s="128" t="s">
        <v>344</v>
      </c>
      <c r="F110" s="128" t="s">
        <v>345</v>
      </c>
      <c r="G110" s="128"/>
      <c r="H110" s="128">
        <f>IF($D110="","",VLOOKUP($D110,#REF!,4))</f>
      </c>
      <c r="I110" s="333" t="s">
        <v>365</v>
      </c>
      <c r="J110" s="334"/>
      <c r="K110" s="338"/>
      <c r="L110" s="339" t="s">
        <v>13</v>
      </c>
      <c r="M110" s="340" t="s">
        <v>844</v>
      </c>
      <c r="N110" s="329" t="str">
        <f>UPPER(IF(OR(M110="a",M110="as"),L108,IF(OR(M110="b",M110="bs"),L112,)))</f>
        <v>ΓΙΑΝΝΑΚΑΚΗΣ </v>
      </c>
      <c r="O110" s="345"/>
      <c r="P110" s="331"/>
      <c r="Q110" s="338"/>
      <c r="R110" s="118"/>
    </row>
    <row r="111" spans="1:18" s="46" customFormat="1" ht="9" customHeight="1">
      <c r="A111" s="120" t="s">
        <v>145</v>
      </c>
      <c r="B111" s="107">
        <f>IF($D111="","",VLOOKUP($D111,#REF!,15))</f>
      </c>
      <c r="C111" s="107">
        <f>IF($D111="","",VLOOKUP($D111,#REF!,16))</f>
      </c>
      <c r="D111" s="108"/>
      <c r="E111" s="128" t="s">
        <v>346</v>
      </c>
      <c r="F111" s="128" t="s">
        <v>302</v>
      </c>
      <c r="G111" s="128"/>
      <c r="H111" s="128">
        <f>IF($D111="","",VLOOKUP($D111,#REF!,4))</f>
      </c>
      <c r="I111" s="328"/>
      <c r="J111" s="329" t="str">
        <f>UPPER(IF(OR(I112="a",I112="as"),E111,IF(OR(I112="b",I112="bs"),E112,)))</f>
        <v>ΣΚΟΥΡΟΣ</v>
      </c>
      <c r="K111" s="330"/>
      <c r="L111" s="341"/>
      <c r="M111" s="342"/>
      <c r="N111" s="334" t="s">
        <v>833</v>
      </c>
      <c r="O111" s="331"/>
      <c r="P111" s="331"/>
      <c r="Q111" s="331"/>
      <c r="R111" s="118"/>
    </row>
    <row r="112" spans="1:18" s="46" customFormat="1" ht="9" customHeight="1">
      <c r="A112" s="120" t="s">
        <v>146</v>
      </c>
      <c r="B112" s="107">
        <f>IF($D112="","",VLOOKUP($D112,#REF!,15))</f>
      </c>
      <c r="C112" s="107">
        <f>IF($D112="","",VLOOKUP($D112,#REF!,16))</f>
      </c>
      <c r="D112" s="108"/>
      <c r="E112" s="128" t="s">
        <v>347</v>
      </c>
      <c r="F112" s="128" t="s">
        <v>348</v>
      </c>
      <c r="G112" s="128"/>
      <c r="H112" s="128">
        <f>IF($D112="","",VLOOKUP($D112,#REF!,4))</f>
      </c>
      <c r="I112" s="333" t="s">
        <v>824</v>
      </c>
      <c r="J112" s="334" t="s">
        <v>826</v>
      </c>
      <c r="K112" s="335" t="s">
        <v>844</v>
      </c>
      <c r="L112" s="329" t="str">
        <f>UPPER(IF(OR(K112="a",K112="as"),J111,IF(OR(K112="b",K112="bs"),J113,)))</f>
        <v>ΓΙΑΝΝΑΚΑΚΗΣ </v>
      </c>
      <c r="M112" s="344"/>
      <c r="N112" s="331"/>
      <c r="O112" s="331"/>
      <c r="P112" s="331"/>
      <c r="Q112" s="331"/>
      <c r="R112" s="118"/>
    </row>
    <row r="113" spans="1:18" s="46" customFormat="1" ht="9" customHeight="1">
      <c r="A113" s="209" t="s">
        <v>147</v>
      </c>
      <c r="B113" s="107">
        <f>IF($D113="","",VLOOKUP($D113,#REF!,15))</f>
      </c>
      <c r="C113" s="107">
        <f>IF($D113="","",VLOOKUP($D113,#REF!,16))</f>
      </c>
      <c r="D113" s="108"/>
      <c r="E113" s="128" t="s">
        <v>226</v>
      </c>
      <c r="F113" s="128">
        <f>IF($D113="","",VLOOKUP($D113,#REF!,3))</f>
      </c>
      <c r="G113" s="128"/>
      <c r="H113" s="128">
        <f>IF($D113="","",VLOOKUP($D113,#REF!,4))</f>
      </c>
      <c r="I113" s="328"/>
      <c r="J113" s="329" t="str">
        <f>UPPER(IF(OR(I114="a",I114="as"),E113,IF(OR(I114="b",I114="bs"),E114,)))</f>
        <v>ΓΙΑΝΝΑΚΑΚΗΣ </v>
      </c>
      <c r="K113" s="345"/>
      <c r="L113" s="334" t="s">
        <v>833</v>
      </c>
      <c r="M113" s="338"/>
      <c r="N113" s="331"/>
      <c r="O113" s="331"/>
      <c r="P113" s="331"/>
      <c r="Q113" s="331"/>
      <c r="R113" s="118"/>
    </row>
    <row r="114" spans="1:18" s="46" customFormat="1" ht="9" customHeight="1">
      <c r="A114" s="146" t="s">
        <v>148</v>
      </c>
      <c r="B114" s="107"/>
      <c r="C114" s="107"/>
      <c r="D114" s="108">
        <v>3</v>
      </c>
      <c r="E114" s="109" t="s">
        <v>232</v>
      </c>
      <c r="F114" s="109" t="s">
        <v>233</v>
      </c>
      <c r="G114" s="109"/>
      <c r="H114" s="109"/>
      <c r="I114" s="333" t="s">
        <v>366</v>
      </c>
      <c r="J114" s="334"/>
      <c r="K114" s="331"/>
      <c r="L114" s="338"/>
      <c r="M114" s="346"/>
      <c r="N114" s="338"/>
      <c r="O114" s="338"/>
      <c r="P114" s="331"/>
      <c r="Q114" s="331"/>
      <c r="R114" s="118"/>
    </row>
    <row r="115" spans="1:18" s="46" customFormat="1" ht="9" customHeight="1">
      <c r="A115" s="105" t="s">
        <v>149</v>
      </c>
      <c r="B115" s="107"/>
      <c r="C115" s="107"/>
      <c r="D115" s="108">
        <v>7</v>
      </c>
      <c r="E115" s="109" t="s">
        <v>240</v>
      </c>
      <c r="F115" s="109" t="s">
        <v>244</v>
      </c>
      <c r="G115" s="109"/>
      <c r="H115" s="109"/>
      <c r="I115" s="328"/>
      <c r="J115" s="329" t="str">
        <f>UPPER(IF(OR(I116="a",I116="as"),E115,IF(OR(I116="b",I116="bs"),E116,)))</f>
        <v>ΠΑΠΑΧΡΙΣΤΟΠΟΥΛΟΣ</v>
      </c>
      <c r="K115" s="330"/>
      <c r="L115" s="331"/>
      <c r="M115" s="331"/>
      <c r="N115" s="331"/>
      <c r="O115" s="331"/>
      <c r="P115" s="331"/>
      <c r="Q115" s="331"/>
      <c r="R115" s="118"/>
    </row>
    <row r="116" spans="1:18" s="46" customFormat="1" ht="9" customHeight="1">
      <c r="A116" s="209" t="s">
        <v>150</v>
      </c>
      <c r="B116" s="107">
        <f>IF($D116="","",VLOOKUP($D116,#REF!,15))</f>
      </c>
      <c r="C116" s="107">
        <f>IF($D116="","",VLOOKUP($D116,#REF!,16))</f>
      </c>
      <c r="D116" s="108"/>
      <c r="E116" s="128" t="s">
        <v>226</v>
      </c>
      <c r="F116" s="128">
        <f>IF($D116="","",VLOOKUP($D116,#REF!,3))</f>
      </c>
      <c r="G116" s="128"/>
      <c r="H116" s="128">
        <f>IF($D116="","",VLOOKUP($D116,#REF!,4))</f>
      </c>
      <c r="I116" s="333" t="s">
        <v>364</v>
      </c>
      <c r="J116" s="334"/>
      <c r="K116" s="335" t="s">
        <v>821</v>
      </c>
      <c r="L116" s="329" t="str">
        <f>UPPER(IF(OR(K116="a",K116="as"),J115,IF(OR(K116="b",K116="bs"),J117,)))</f>
        <v>ΠΑΠΑΧΡΙΣΤΟΠΟΥΛΟΣ</v>
      </c>
      <c r="M116" s="330"/>
      <c r="N116" s="331"/>
      <c r="O116" s="331"/>
      <c r="P116" s="331"/>
      <c r="Q116" s="331"/>
      <c r="R116" s="118"/>
    </row>
    <row r="117" spans="1:18" s="46" customFormat="1" ht="9" customHeight="1">
      <c r="A117" s="120" t="s">
        <v>151</v>
      </c>
      <c r="B117" s="107">
        <f>IF($D117="","",VLOOKUP($D117,#REF!,15))</f>
      </c>
      <c r="C117" s="107">
        <f>IF($D117="","",VLOOKUP($D117,#REF!,16))</f>
      </c>
      <c r="D117" s="108"/>
      <c r="E117" s="128" t="s">
        <v>349</v>
      </c>
      <c r="F117" s="128" t="s">
        <v>268</v>
      </c>
      <c r="G117" s="128"/>
      <c r="H117" s="128">
        <f>IF($D117="","",VLOOKUP($D117,#REF!,4))</f>
      </c>
      <c r="I117" s="328"/>
      <c r="J117" s="329" t="str">
        <f>UPPER(IF(OR(I118="a",I118="as"),E117,IF(OR(I118="b",I118="bs"),E118,)))</f>
        <v>ΠΑΥΛΟΠΟΥΛΟΣ</v>
      </c>
      <c r="K117" s="336"/>
      <c r="L117" s="334" t="s">
        <v>833</v>
      </c>
      <c r="M117" s="337"/>
      <c r="N117" s="331"/>
      <c r="O117" s="331"/>
      <c r="P117" s="331"/>
      <c r="Q117" s="331"/>
      <c r="R117" s="118"/>
    </row>
    <row r="118" spans="1:18" s="46" customFormat="1" ht="9" customHeight="1">
      <c r="A118" s="120" t="s">
        <v>152</v>
      </c>
      <c r="B118" s="107">
        <f>IF($D118="","",VLOOKUP($D118,#REF!,15))</f>
      </c>
      <c r="C118" s="107">
        <f>IF($D118="","",VLOOKUP($D118,#REF!,16))</f>
      </c>
      <c r="D118" s="108"/>
      <c r="E118" s="128" t="s">
        <v>350</v>
      </c>
      <c r="F118" s="128" t="s">
        <v>351</v>
      </c>
      <c r="G118" s="128"/>
      <c r="H118" s="128">
        <f>IF($D118="","",VLOOKUP($D118,#REF!,4))</f>
      </c>
      <c r="I118" s="333" t="s">
        <v>824</v>
      </c>
      <c r="J118" s="334" t="s">
        <v>819</v>
      </c>
      <c r="K118" s="338"/>
      <c r="L118" s="339" t="s">
        <v>13</v>
      </c>
      <c r="M118" s="340" t="s">
        <v>364</v>
      </c>
      <c r="N118" s="329" t="str">
        <f>UPPER(IF(OR(M118="a",M118="as"),L116,IF(OR(M118="b",M118="bs"),L120,)))</f>
        <v>ΠΑΠΑΧΡΙΣΤΟΠΟΥΛΟΣ</v>
      </c>
      <c r="O118" s="330"/>
      <c r="P118" s="331"/>
      <c r="Q118" s="331"/>
      <c r="R118" s="118"/>
    </row>
    <row r="119" spans="1:18" s="46" customFormat="1" ht="9" customHeight="1">
      <c r="A119" s="120" t="s">
        <v>153</v>
      </c>
      <c r="B119" s="107">
        <f>IF($D119="","",VLOOKUP($D119,#REF!,15))</f>
      </c>
      <c r="C119" s="107">
        <f>IF($D119="","",VLOOKUP($D119,#REF!,16))</f>
      </c>
      <c r="D119" s="108"/>
      <c r="E119" s="128" t="s">
        <v>283</v>
      </c>
      <c r="F119" s="128" t="s">
        <v>252</v>
      </c>
      <c r="G119" s="128"/>
      <c r="H119" s="128">
        <f>IF($D119="","",VLOOKUP($D119,#REF!,4))</f>
      </c>
      <c r="I119" s="328"/>
      <c r="J119" s="329" t="str">
        <f>UPPER(IF(OR(I120="a",I120="as"),E119,IF(OR(I120="b",I120="bs"),E120,)))</f>
        <v>ΚΟΝΤΟΥΖΟΓΛΟΥ</v>
      </c>
      <c r="K119" s="330"/>
      <c r="L119" s="341"/>
      <c r="M119" s="342"/>
      <c r="N119" s="334" t="s">
        <v>933</v>
      </c>
      <c r="O119" s="343"/>
      <c r="P119" s="331"/>
      <c r="Q119" s="331"/>
      <c r="R119" s="118"/>
    </row>
    <row r="120" spans="1:18" s="46" customFormat="1" ht="9" customHeight="1">
      <c r="A120" s="120" t="s">
        <v>154</v>
      </c>
      <c r="B120" s="107">
        <f>IF($D120="","",VLOOKUP($D120,#REF!,15))</f>
      </c>
      <c r="C120" s="107">
        <f>IF($D120="","",VLOOKUP($D120,#REF!,16))</f>
      </c>
      <c r="D120" s="108"/>
      <c r="E120" s="128" t="s">
        <v>226</v>
      </c>
      <c r="F120" s="128">
        <f>IF($D120="","",VLOOKUP($D120,#REF!,3))</f>
      </c>
      <c r="G120" s="128"/>
      <c r="H120" s="128">
        <f>IF($D120="","",VLOOKUP($D120,#REF!,4))</f>
      </c>
      <c r="I120" s="333" t="s">
        <v>363</v>
      </c>
      <c r="J120" s="334"/>
      <c r="K120" s="335" t="s">
        <v>365</v>
      </c>
      <c r="L120" s="329" t="str">
        <f>UPPER(IF(OR(K120="a",K120="as"),J119,IF(OR(K120="b",K120="bs"),J121,)))</f>
        <v>ΚΑΛΛΙΝΙΚΟΣ</v>
      </c>
      <c r="M120" s="344"/>
      <c r="N120" s="331"/>
      <c r="O120" s="337"/>
      <c r="P120" s="331"/>
      <c r="Q120" s="331"/>
      <c r="R120" s="118"/>
    </row>
    <row r="121" spans="1:18" s="46" customFormat="1" ht="9" customHeight="1">
      <c r="A121" s="209" t="s">
        <v>155</v>
      </c>
      <c r="B121" s="107">
        <f>IF($D121="","",VLOOKUP($D121,#REF!,15))</f>
      </c>
      <c r="C121" s="107">
        <f>IF($D121="","",VLOOKUP($D121,#REF!,16))</f>
      </c>
      <c r="D121" s="108"/>
      <c r="E121" s="128" t="s">
        <v>354</v>
      </c>
      <c r="F121" s="128" t="s">
        <v>295</v>
      </c>
      <c r="G121" s="128"/>
      <c r="H121" s="128">
        <f>IF($D121="","",VLOOKUP($D121,#REF!,4))</f>
      </c>
      <c r="I121" s="328"/>
      <c r="J121" s="329" t="str">
        <f>UPPER(IF(OR(I122="a",I122="as"),E121,IF(OR(I122="b",I122="bs"),E122,)))</f>
        <v>ΚΑΛΛΙΝΙΚΟΣ</v>
      </c>
      <c r="K121" s="345"/>
      <c r="L121" s="334" t="s">
        <v>886</v>
      </c>
      <c r="M121" s="338"/>
      <c r="N121" s="331"/>
      <c r="O121" s="337"/>
      <c r="P121" s="331"/>
      <c r="Q121" s="331"/>
      <c r="R121" s="118"/>
    </row>
    <row r="122" spans="1:18" s="46" customFormat="1" ht="9" customHeight="1">
      <c r="A122" s="209" t="s">
        <v>156</v>
      </c>
      <c r="B122" s="107">
        <f>IF($D122="","",VLOOKUP($D122,#REF!,15))</f>
      </c>
      <c r="C122" s="107">
        <f>IF($D122="","",VLOOKUP($D122,#REF!,16))</f>
      </c>
      <c r="D122" s="108"/>
      <c r="E122" s="128" t="s">
        <v>311</v>
      </c>
      <c r="F122" s="128" t="s">
        <v>228</v>
      </c>
      <c r="G122" s="128"/>
      <c r="H122" s="128">
        <f>IF($D122="","",VLOOKUP($D122,#REF!,4))</f>
      </c>
      <c r="I122" s="333" t="s">
        <v>824</v>
      </c>
      <c r="J122" s="334" t="s">
        <v>833</v>
      </c>
      <c r="K122" s="331"/>
      <c r="L122" s="338"/>
      <c r="M122" s="346"/>
      <c r="N122" s="339" t="s">
        <v>13</v>
      </c>
      <c r="O122" s="340" t="s">
        <v>364</v>
      </c>
      <c r="P122" s="329" t="str">
        <f>UPPER(IF(OR(O122="a",O122="as"),N118,IF(OR(O122="b",O122="bs"),N126,)))</f>
        <v>ΠΑΠΑΧΡΙΣΤΟΠΟΥΛΟΣ</v>
      </c>
      <c r="Q122" s="330"/>
      <c r="R122" s="118"/>
    </row>
    <row r="123" spans="1:18" s="46" customFormat="1" ht="9" customHeight="1">
      <c r="A123" s="209" t="s">
        <v>157</v>
      </c>
      <c r="B123" s="107">
        <f>IF($D123="","",VLOOKUP($D123,#REF!,15))</f>
      </c>
      <c r="C123" s="107">
        <f>IF($D123="","",VLOOKUP($D123,#REF!,16))</f>
      </c>
      <c r="D123" s="108"/>
      <c r="E123" s="128" t="s">
        <v>226</v>
      </c>
      <c r="F123" s="128">
        <f>IF($D123="","",VLOOKUP($D123,#REF!,3))</f>
      </c>
      <c r="G123" s="128"/>
      <c r="H123" s="128">
        <f>IF($D123="","",VLOOKUP($D123,#REF!,4))</f>
      </c>
      <c r="I123" s="328"/>
      <c r="J123" s="329" t="str">
        <f>UPPER(IF(OR(I124="a",I124="as"),E123,IF(OR(I124="b",I124="bs"),E124,)))</f>
        <v>ΡΟΔΙΤΗΣ</v>
      </c>
      <c r="K123" s="330"/>
      <c r="L123" s="331"/>
      <c r="M123" s="331"/>
      <c r="N123" s="331"/>
      <c r="O123" s="337"/>
      <c r="P123" s="334" t="s">
        <v>827</v>
      </c>
      <c r="Q123" s="338"/>
      <c r="R123" s="118"/>
    </row>
    <row r="124" spans="1:18" s="46" customFormat="1" ht="9" customHeight="1">
      <c r="A124" s="209" t="s">
        <v>158</v>
      </c>
      <c r="B124" s="107">
        <f>IF($D124="","",VLOOKUP($D124,#REF!,15))</f>
      </c>
      <c r="C124" s="107">
        <f>IF($D124="","",VLOOKUP($D124,#REF!,16))</f>
      </c>
      <c r="D124" s="108"/>
      <c r="E124" s="128" t="s">
        <v>356</v>
      </c>
      <c r="F124" s="128" t="s">
        <v>228</v>
      </c>
      <c r="G124" s="128"/>
      <c r="H124" s="128">
        <f>IF($D124="","",VLOOKUP($D124,#REF!,4))</f>
      </c>
      <c r="I124" s="333" t="s">
        <v>365</v>
      </c>
      <c r="J124" s="334"/>
      <c r="K124" s="335" t="s">
        <v>820</v>
      </c>
      <c r="L124" s="329" t="str">
        <f>UPPER(IF(OR(K124="a",K124="as"),J123,IF(OR(K124="b",K124="bs"),J125,)))</f>
        <v>ΡΟΔΙΤΗΣ</v>
      </c>
      <c r="M124" s="330"/>
      <c r="N124" s="331"/>
      <c r="O124" s="337"/>
      <c r="P124" s="331"/>
      <c r="Q124" s="338"/>
      <c r="R124" s="118"/>
    </row>
    <row r="125" spans="1:18" s="46" customFormat="1" ht="9" customHeight="1">
      <c r="A125" s="120" t="s">
        <v>159</v>
      </c>
      <c r="B125" s="107">
        <f>IF($D125="","",VLOOKUP($D125,#REF!,15))</f>
      </c>
      <c r="C125" s="107" t="s">
        <v>818</v>
      </c>
      <c r="D125" s="108"/>
      <c r="E125" s="128" t="s">
        <v>829</v>
      </c>
      <c r="F125" s="128" t="s">
        <v>307</v>
      </c>
      <c r="G125" s="128"/>
      <c r="H125" s="128">
        <f>IF($D125="","",VLOOKUP($D125,#REF!,4))</f>
      </c>
      <c r="I125" s="328"/>
      <c r="J125" s="329" t="str">
        <f>UPPER(IF(OR(I126="a",I126="as"),E125,IF(OR(I126="b",I126="bs"),E126,)))</f>
        <v>ΤΣΕΡΤΟΣ</v>
      </c>
      <c r="K125" s="336"/>
      <c r="L125" s="334" t="s">
        <v>833</v>
      </c>
      <c r="M125" s="337"/>
      <c r="N125" s="331"/>
      <c r="O125" s="337"/>
      <c r="P125" s="331"/>
      <c r="Q125" s="338"/>
      <c r="R125" s="118"/>
    </row>
    <row r="126" spans="1:18" s="46" customFormat="1" ht="9" customHeight="1">
      <c r="A126" s="120" t="s">
        <v>160</v>
      </c>
      <c r="B126" s="107">
        <f>IF($D126="","",VLOOKUP($D126,#REF!,15))</f>
      </c>
      <c r="C126" s="107">
        <f>IF($D126="","",VLOOKUP($D126,#REF!,16))</f>
      </c>
      <c r="D126" s="108"/>
      <c r="E126" s="128" t="s">
        <v>226</v>
      </c>
      <c r="F126" s="128">
        <f>IF($D126="","",VLOOKUP($D126,#REF!,3))</f>
      </c>
      <c r="G126" s="128"/>
      <c r="H126" s="128">
        <f>IF($D126="","",VLOOKUP($D126,#REF!,4))</f>
      </c>
      <c r="I126" s="333" t="s">
        <v>363</v>
      </c>
      <c r="J126" s="334"/>
      <c r="K126" s="338"/>
      <c r="L126" s="339" t="s">
        <v>13</v>
      </c>
      <c r="M126" s="340" t="s">
        <v>363</v>
      </c>
      <c r="N126" s="329" t="str">
        <f>UPPER(IF(OR(M126="a",M126="as"),L124,IF(OR(M126="b",M126="bs"),L128,)))</f>
        <v>ΡΟΔΙΤΗΣ</v>
      </c>
      <c r="O126" s="345"/>
      <c r="P126" s="331"/>
      <c r="Q126" s="338"/>
      <c r="R126" s="118"/>
    </row>
    <row r="127" spans="1:18" s="46" customFormat="1" ht="9" customHeight="1">
      <c r="A127" s="120" t="s">
        <v>161</v>
      </c>
      <c r="B127" s="107">
        <f>IF($D127="","",VLOOKUP($D127,#REF!,15))</f>
      </c>
      <c r="C127" s="107">
        <f>IF($D127="","",VLOOKUP($D127,#REF!,16))</f>
      </c>
      <c r="D127" s="108"/>
      <c r="E127" s="128" t="s">
        <v>355</v>
      </c>
      <c r="F127" s="128" t="s">
        <v>268</v>
      </c>
      <c r="G127" s="128"/>
      <c r="H127" s="128">
        <f>IF($D127="","",VLOOKUP($D127,#REF!,4))</f>
      </c>
      <c r="I127" s="328"/>
      <c r="J127" s="329" t="str">
        <f>UPPER(IF(OR(I128="a",I128="as"),E127,IF(OR(I128="b",I128="bs"),E128,)))</f>
        <v>ΠΟΥΡΑΝΟΠΟΥΛΟΣ</v>
      </c>
      <c r="K127" s="330"/>
      <c r="L127" s="341"/>
      <c r="M127" s="342"/>
      <c r="N127" s="334" t="s">
        <v>854</v>
      </c>
      <c r="O127" s="331"/>
      <c r="P127" s="331"/>
      <c r="Q127" s="338"/>
      <c r="R127" s="118"/>
    </row>
    <row r="128" spans="1:18" s="46" customFormat="1" ht="9" customHeight="1">
      <c r="A128" s="120" t="s">
        <v>162</v>
      </c>
      <c r="B128" s="107">
        <f>IF($D128="","",VLOOKUP($D128,#REF!,15))</f>
      </c>
      <c r="C128" s="107">
        <f>IF($D128="","",VLOOKUP($D128,#REF!,16))</f>
      </c>
      <c r="D128" s="108"/>
      <c r="E128" s="128" t="s">
        <v>352</v>
      </c>
      <c r="F128" s="128" t="s">
        <v>353</v>
      </c>
      <c r="G128" s="128"/>
      <c r="H128" s="128">
        <f>IF($D128="","",VLOOKUP($D128,#REF!,4))</f>
      </c>
      <c r="I128" s="333" t="s">
        <v>365</v>
      </c>
      <c r="J128" s="334" t="s">
        <v>830</v>
      </c>
      <c r="K128" s="335" t="s">
        <v>366</v>
      </c>
      <c r="L128" s="329" t="str">
        <f>UPPER(IF(OR(K128="a",K128="as"),J127,IF(OR(K128="b",K128="bs"),J129,)))</f>
        <v>ΧΑΡΙΣΗΣ</v>
      </c>
      <c r="M128" s="344"/>
      <c r="N128" s="331"/>
      <c r="O128" s="331"/>
      <c r="P128" s="331"/>
      <c r="Q128" s="338"/>
      <c r="R128" s="118"/>
    </row>
    <row r="129" spans="1:18" s="46" customFormat="1" ht="9" customHeight="1">
      <c r="A129" s="209" t="s">
        <v>163</v>
      </c>
      <c r="B129" s="107">
        <f>IF($D129="","",VLOOKUP($D129,#REF!,15))</f>
      </c>
      <c r="C129" s="107">
        <f>IF($D129="","",VLOOKUP($D129,#REF!,16))</f>
      </c>
      <c r="D129" s="108"/>
      <c r="E129" s="128" t="s">
        <v>226</v>
      </c>
      <c r="F129" s="128">
        <f>IF($D129="","",VLOOKUP($D129,#REF!,3))</f>
      </c>
      <c r="G129" s="128"/>
      <c r="H129" s="128">
        <f>IF($D129="","",VLOOKUP($D129,#REF!,4))</f>
      </c>
      <c r="I129" s="328"/>
      <c r="J129" s="329" t="str">
        <f>UPPER(IF(OR(I130="a",I130="as"),E129,IF(OR(I130="b",I130="bs"),E130,)))</f>
        <v>ΧΑΡΙΣΗΣ</v>
      </c>
      <c r="K129" s="345"/>
      <c r="L129" s="334" t="s">
        <v>828</v>
      </c>
      <c r="M129" s="338"/>
      <c r="N129" s="331"/>
      <c r="O129" s="331"/>
      <c r="P129" s="331"/>
      <c r="Q129" s="338"/>
      <c r="R129" s="118"/>
    </row>
    <row r="130" spans="1:18" s="46" customFormat="1" ht="9" customHeight="1">
      <c r="A130" s="146" t="s">
        <v>164</v>
      </c>
      <c r="B130" s="107"/>
      <c r="C130" s="107"/>
      <c r="D130" s="108">
        <v>11</v>
      </c>
      <c r="E130" s="109" t="s">
        <v>251</v>
      </c>
      <c r="F130" s="109" t="s">
        <v>252</v>
      </c>
      <c r="G130" s="109"/>
      <c r="H130" s="109"/>
      <c r="I130" s="333" t="s">
        <v>366</v>
      </c>
      <c r="J130" s="334"/>
      <c r="K130" s="331"/>
      <c r="L130" s="338"/>
      <c r="M130" s="346"/>
      <c r="N130" s="338"/>
      <c r="O130" s="338"/>
      <c r="P130" s="338"/>
      <c r="Q130" s="338"/>
      <c r="R130" s="118"/>
    </row>
    <row r="131" spans="1:18" s="46" customFormat="1" ht="9" customHeight="1">
      <c r="A131" s="105" t="s">
        <v>165</v>
      </c>
      <c r="B131" s="107"/>
      <c r="C131" s="107"/>
      <c r="D131" s="108">
        <v>15</v>
      </c>
      <c r="E131" s="109" t="s">
        <v>259</v>
      </c>
      <c r="F131" s="109" t="s">
        <v>260</v>
      </c>
      <c r="G131" s="109"/>
      <c r="H131" s="109"/>
      <c r="I131" s="328"/>
      <c r="J131" s="329" t="str">
        <f>UPPER(IF(OR(I132="a",I132="as"),E131,IF(OR(I132="b",I132="bs"),E132,)))</f>
        <v>ΚΑΨΑΛΗΣ</v>
      </c>
      <c r="K131" s="330"/>
      <c r="L131" s="331"/>
      <c r="M131" s="331"/>
      <c r="N131" s="331"/>
      <c r="O131" s="331"/>
      <c r="P131" s="331"/>
      <c r="Q131" s="338"/>
      <c r="R131" s="118"/>
    </row>
    <row r="132" spans="1:18" s="46" customFormat="1" ht="9" customHeight="1">
      <c r="A132" s="209" t="s">
        <v>166</v>
      </c>
      <c r="B132" s="107">
        <f>IF($D132="","",VLOOKUP($D132,#REF!,15))</f>
      </c>
      <c r="C132" s="107">
        <f>IF($D132="","",VLOOKUP($D132,#REF!,16))</f>
      </c>
      <c r="D132" s="108"/>
      <c r="E132" s="128" t="s">
        <v>226</v>
      </c>
      <c r="F132" s="128">
        <f>IF($D132="","",VLOOKUP($D132,#REF!,3))</f>
      </c>
      <c r="G132" s="128"/>
      <c r="H132" s="128">
        <f>IF($D132="","",VLOOKUP($D132,#REF!,4))</f>
      </c>
      <c r="I132" s="333" t="s">
        <v>364</v>
      </c>
      <c r="J132" s="334"/>
      <c r="K132" s="335" t="s">
        <v>364</v>
      </c>
      <c r="L132" s="329" t="str">
        <f>UPPER(IF(OR(K132="a",K132="as"),J131,IF(OR(K132="b",K132="bs"),J133,)))</f>
        <v>ΚΑΨΑΛΗΣ</v>
      </c>
      <c r="M132" s="330"/>
      <c r="N132" s="331"/>
      <c r="O132" s="331"/>
      <c r="P132" s="331"/>
      <c r="Q132" s="338"/>
      <c r="R132" s="118"/>
    </row>
    <row r="133" spans="1:18" s="46" customFormat="1" ht="9" customHeight="1">
      <c r="A133" s="120" t="s">
        <v>167</v>
      </c>
      <c r="B133" s="107">
        <f>IF($D133="","",VLOOKUP($D133,#REF!,15))</f>
      </c>
      <c r="C133" s="107">
        <f>IF($D133="","",VLOOKUP($D133,#REF!,16))</f>
      </c>
      <c r="D133" s="108"/>
      <c r="E133" s="128" t="s">
        <v>361</v>
      </c>
      <c r="F133" s="128" t="s">
        <v>248</v>
      </c>
      <c r="G133" s="128"/>
      <c r="H133" s="128">
        <f>IF($D133="","",VLOOKUP($D133,#REF!,4))</f>
      </c>
      <c r="I133" s="328"/>
      <c r="J133" s="329" t="str">
        <f>UPPER(IF(OR(I134="a",I134="as"),E133,IF(OR(I134="b",I134="bs"),E134,)))</f>
        <v>ΜΠΙΣΜΠΙΚΟΣ</v>
      </c>
      <c r="K133" s="336"/>
      <c r="L133" s="334" t="s">
        <v>919</v>
      </c>
      <c r="M133" s="337"/>
      <c r="N133" s="331"/>
      <c r="O133" s="331"/>
      <c r="P133" s="331"/>
      <c r="Q133" s="338"/>
      <c r="R133" s="118"/>
    </row>
    <row r="134" spans="1:18" s="46" customFormat="1" ht="9" customHeight="1">
      <c r="A134" s="120" t="s">
        <v>168</v>
      </c>
      <c r="B134" s="107">
        <f>IF($D134="","",VLOOKUP($D134,#REF!,15))</f>
      </c>
      <c r="C134" s="107">
        <f>IF($D134="","",VLOOKUP($D134,#REF!,16))</f>
      </c>
      <c r="D134" s="108"/>
      <c r="E134" s="128" t="s">
        <v>327</v>
      </c>
      <c r="F134" s="128" t="s">
        <v>345</v>
      </c>
      <c r="G134" s="128"/>
      <c r="H134" s="128">
        <f>IF($D134="","",VLOOKUP($D134,#REF!,4))</f>
      </c>
      <c r="I134" s="333" t="s">
        <v>824</v>
      </c>
      <c r="J134" s="334" t="s">
        <v>819</v>
      </c>
      <c r="K134" s="338"/>
      <c r="L134" s="339" t="s">
        <v>13</v>
      </c>
      <c r="M134" s="340" t="s">
        <v>364</v>
      </c>
      <c r="N134" s="329" t="str">
        <f>UPPER(IF(OR(M134="a",M134="as"),L132,IF(OR(M134="b",M134="bs"),L136,)))</f>
        <v>ΚΑΨΑΛΗΣ</v>
      </c>
      <c r="O134" s="330"/>
      <c r="P134" s="331"/>
      <c r="Q134" s="331"/>
      <c r="R134" s="118"/>
    </row>
    <row r="135" spans="1:18" s="46" customFormat="1" ht="9" customHeight="1">
      <c r="A135" s="120" t="s">
        <v>169</v>
      </c>
      <c r="B135" s="107">
        <f>IF($D135="","",VLOOKUP($D135,#REF!,15))</f>
      </c>
      <c r="C135" s="107">
        <f>IF($D135="","",VLOOKUP($D135,#REF!,16))</f>
      </c>
      <c r="D135" s="108"/>
      <c r="E135" s="128" t="s">
        <v>301</v>
      </c>
      <c r="F135" s="128" t="s">
        <v>302</v>
      </c>
      <c r="G135" s="128"/>
      <c r="H135" s="128">
        <f>IF($D135="","",VLOOKUP($D135,#REF!,4))</f>
      </c>
      <c r="I135" s="328"/>
      <c r="J135" s="329" t="str">
        <f>UPPER(IF(OR(I136="a",I136="as"),E135,IF(OR(I136="b",I136="bs"),E136,)))</f>
        <v>ΑΤΛΑΣ</v>
      </c>
      <c r="K135" s="330"/>
      <c r="L135" s="341"/>
      <c r="M135" s="342"/>
      <c r="N135" s="334" t="s">
        <v>835</v>
      </c>
      <c r="O135" s="343"/>
      <c r="P135" s="331"/>
      <c r="Q135" s="331"/>
      <c r="R135" s="118"/>
    </row>
    <row r="136" spans="1:18" s="46" customFormat="1" ht="9" customHeight="1">
      <c r="A136" s="120" t="s">
        <v>170</v>
      </c>
      <c r="B136" s="107">
        <f>IF($D136="","",VLOOKUP($D136,#REF!,15))</f>
      </c>
      <c r="C136" s="107">
        <f>IF($D136="","",VLOOKUP($D136,#REF!,16))</f>
      </c>
      <c r="D136" s="108"/>
      <c r="E136" s="128" t="s">
        <v>226</v>
      </c>
      <c r="F136" s="128">
        <f>IF($D136="","",VLOOKUP($D136,#REF!,3))</f>
      </c>
      <c r="G136" s="128"/>
      <c r="H136" s="128">
        <f>IF($D136="","",VLOOKUP($D136,#REF!,4))</f>
      </c>
      <c r="I136" s="333" t="s">
        <v>363</v>
      </c>
      <c r="J136" s="334"/>
      <c r="K136" s="335" t="s">
        <v>365</v>
      </c>
      <c r="L136" s="329" t="str">
        <f>UPPER(IF(OR(K136="a",K136="as"),J135,IF(OR(K136="b",K136="bs"),J137,)))</f>
        <v>ΘΕΟΔΟΣΙΟΥ</v>
      </c>
      <c r="M136" s="344"/>
      <c r="N136" s="331"/>
      <c r="O136" s="337"/>
      <c r="P136" s="331"/>
      <c r="Q136" s="331"/>
      <c r="R136" s="118"/>
    </row>
    <row r="137" spans="1:18" s="46" customFormat="1" ht="9" customHeight="1">
      <c r="A137" s="209" t="s">
        <v>171</v>
      </c>
      <c r="B137" s="107">
        <f>IF($D137="","",VLOOKUP($D137,#REF!,15))</f>
      </c>
      <c r="C137" s="107" t="s">
        <v>818</v>
      </c>
      <c r="D137" s="108"/>
      <c r="E137" s="128" t="s">
        <v>916</v>
      </c>
      <c r="F137" s="128" t="s">
        <v>403</v>
      </c>
      <c r="G137" s="128"/>
      <c r="H137" s="128">
        <f>IF($D137="","",VLOOKUP($D137,#REF!,4))</f>
      </c>
      <c r="I137" s="328"/>
      <c r="J137" s="329" t="str">
        <f>UPPER(IF(OR(I138="a",I138="as"),E137,IF(OR(I138="b",I138="bs"),E138,)))</f>
        <v>ΘΕΟΔΟΣΙΟΥ</v>
      </c>
      <c r="K137" s="345"/>
      <c r="L137" s="334" t="s">
        <v>831</v>
      </c>
      <c r="M137" s="338"/>
      <c r="N137" s="331"/>
      <c r="O137" s="337"/>
      <c r="P137" s="331"/>
      <c r="Q137" s="331"/>
      <c r="R137" s="118"/>
    </row>
    <row r="138" spans="1:18" s="46" customFormat="1" ht="9" customHeight="1">
      <c r="A138" s="209" t="s">
        <v>172</v>
      </c>
      <c r="B138" s="107">
        <f>IF($D138="","",VLOOKUP($D138,#REF!,15))</f>
      </c>
      <c r="C138" s="107">
        <f>IF($D138="","",VLOOKUP($D138,#REF!,16))</f>
      </c>
      <c r="D138" s="108"/>
      <c r="E138" s="128" t="s">
        <v>358</v>
      </c>
      <c r="F138" s="128" t="s">
        <v>228</v>
      </c>
      <c r="G138" s="128"/>
      <c r="H138" s="128">
        <f>IF($D138="","",VLOOKUP($D138,#REF!,4))</f>
      </c>
      <c r="I138" s="333" t="s">
        <v>820</v>
      </c>
      <c r="J138" s="334" t="s">
        <v>849</v>
      </c>
      <c r="K138" s="331"/>
      <c r="L138" s="338"/>
      <c r="M138" s="346"/>
      <c r="N138" s="339" t="s">
        <v>13</v>
      </c>
      <c r="O138" s="340" t="s">
        <v>366</v>
      </c>
      <c r="P138" s="329" t="str">
        <f>UPPER(IF(OR(O138="a",O138="as"),N134,IF(OR(O138="b",O138="bs"),N142,)))</f>
        <v>ΚΑΠΟΓΙΑΝΝΗΣ</v>
      </c>
      <c r="Q138" s="330"/>
      <c r="R138" s="118"/>
    </row>
    <row r="139" spans="1:18" s="46" customFormat="1" ht="9" customHeight="1">
      <c r="A139" s="209" t="s">
        <v>173</v>
      </c>
      <c r="B139" s="107">
        <f>IF($D139="","",VLOOKUP($D139,#REF!,15))</f>
      </c>
      <c r="C139" s="107">
        <f>IF($D139="","",VLOOKUP($D139,#REF!,16))</f>
      </c>
      <c r="D139" s="108"/>
      <c r="E139" s="128" t="s">
        <v>226</v>
      </c>
      <c r="F139" s="128">
        <f>IF($D139="","",VLOOKUP($D139,#REF!,3))</f>
      </c>
      <c r="G139" s="128"/>
      <c r="H139" s="128">
        <f>IF($D139="","",VLOOKUP($D139,#REF!,4))</f>
      </c>
      <c r="I139" s="328"/>
      <c r="J139" s="329" t="str">
        <f>UPPER(IF(OR(I140="a",I140="as"),E139,IF(OR(I140="b",I140="bs"),E140,)))</f>
        <v>ΣΙΓΑΛΑΣ</v>
      </c>
      <c r="K139" s="330"/>
      <c r="L139" s="331"/>
      <c r="M139" s="331"/>
      <c r="N139" s="331"/>
      <c r="O139" s="337"/>
      <c r="P139" s="334" t="s">
        <v>831</v>
      </c>
      <c r="Q139" s="338"/>
      <c r="R139" s="118"/>
    </row>
    <row r="140" spans="1:18" s="46" customFormat="1" ht="9" customHeight="1">
      <c r="A140" s="209" t="s">
        <v>174</v>
      </c>
      <c r="B140" s="107">
        <f>IF($D140="","",VLOOKUP($D140,#REF!,15))</f>
      </c>
      <c r="C140" s="107">
        <f>IF($D140="","",VLOOKUP($D140,#REF!,16))</f>
      </c>
      <c r="D140" s="108"/>
      <c r="E140" s="128" t="s">
        <v>360</v>
      </c>
      <c r="F140" s="128" t="s">
        <v>248</v>
      </c>
      <c r="G140" s="128"/>
      <c r="H140" s="128">
        <f>IF($D140="","",VLOOKUP($D140,#REF!,4))</f>
      </c>
      <c r="I140" s="333" t="s">
        <v>365</v>
      </c>
      <c r="J140" s="334"/>
      <c r="K140" s="335" t="s">
        <v>820</v>
      </c>
      <c r="L140" s="329" t="str">
        <f>UPPER(IF(OR(K140="a",K140="as"),J139,IF(OR(K140="b",K140="bs"),J141,)))</f>
        <v>ΣΙΓΑΛΑΣ</v>
      </c>
      <c r="M140" s="330"/>
      <c r="N140" s="331"/>
      <c r="O140" s="337"/>
      <c r="P140" s="331"/>
      <c r="Q140" s="338"/>
      <c r="R140" s="118"/>
    </row>
    <row r="141" spans="1:18" s="46" customFormat="1" ht="9" customHeight="1">
      <c r="A141" s="120" t="s">
        <v>175</v>
      </c>
      <c r="B141" s="107">
        <f>IF($D141="","",VLOOKUP($D141,#REF!,15))</f>
      </c>
      <c r="C141" s="107">
        <f>IF($D141="","",VLOOKUP($D141,#REF!,16))</f>
      </c>
      <c r="D141" s="108"/>
      <c r="E141" s="128" t="s">
        <v>325</v>
      </c>
      <c r="F141" s="128" t="s">
        <v>326</v>
      </c>
      <c r="G141" s="128"/>
      <c r="H141" s="128">
        <f>IF($D141="","",VLOOKUP($D141,#REF!,4))</f>
      </c>
      <c r="I141" s="328"/>
      <c r="J141" s="329" t="str">
        <f>UPPER(IF(OR(I142="a",I142="as"),E141,IF(OR(I142="b",I142="bs"),E142,)))</f>
        <v>ΔΕΡΒΟΣ</v>
      </c>
      <c r="K141" s="336"/>
      <c r="L141" s="334" t="s">
        <v>819</v>
      </c>
      <c r="M141" s="337"/>
      <c r="N141" s="331"/>
      <c r="O141" s="337"/>
      <c r="P141" s="331"/>
      <c r="Q141" s="338"/>
      <c r="R141" s="118"/>
    </row>
    <row r="142" spans="1:18" s="46" customFormat="1" ht="9" customHeight="1">
      <c r="A142" s="120" t="s">
        <v>176</v>
      </c>
      <c r="B142" s="107">
        <f>IF($D142="","",VLOOKUP($D142,#REF!,15))</f>
      </c>
      <c r="C142" s="107">
        <f>IF($D142="","",VLOOKUP($D142,#REF!,16))</f>
      </c>
      <c r="D142" s="108"/>
      <c r="E142" s="128" t="s">
        <v>226</v>
      </c>
      <c r="F142" s="128">
        <f>IF($D142="","",VLOOKUP($D142,#REF!,3))</f>
      </c>
      <c r="G142" s="128"/>
      <c r="H142" s="128">
        <f>IF($D142="","",VLOOKUP($D142,#REF!,4))</f>
      </c>
      <c r="I142" s="333" t="s">
        <v>363</v>
      </c>
      <c r="J142" s="334"/>
      <c r="K142" s="338"/>
      <c r="L142" s="339" t="s">
        <v>13</v>
      </c>
      <c r="M142" s="340" t="s">
        <v>366</v>
      </c>
      <c r="N142" s="329" t="str">
        <f>UPPER(IF(OR(M142="a",M142="as"),L140,IF(OR(M142="b",M142="bs"),L144,)))</f>
        <v>ΚΑΠΟΓΙΑΝΝΗΣ</v>
      </c>
      <c r="O142" s="345"/>
      <c r="P142" s="331"/>
      <c r="Q142" s="338"/>
      <c r="R142" s="118"/>
    </row>
    <row r="143" spans="1:18" s="46" customFormat="1" ht="9" customHeight="1">
      <c r="A143" s="120" t="s">
        <v>177</v>
      </c>
      <c r="B143" s="107">
        <f>IF($D143="","",VLOOKUP($D143,#REF!,15))</f>
      </c>
      <c r="C143" s="107">
        <f>IF($D143="","",VLOOKUP($D143,#REF!,16))</f>
      </c>
      <c r="D143" s="108"/>
      <c r="E143" s="128" t="s">
        <v>359</v>
      </c>
      <c r="F143" s="128" t="s">
        <v>252</v>
      </c>
      <c r="G143" s="128"/>
      <c r="H143" s="128">
        <f>IF($D143="","",VLOOKUP($D143,#REF!,4))</f>
      </c>
      <c r="I143" s="328"/>
      <c r="J143" s="329" t="str">
        <f>UPPER(IF(OR(I144="a",I144="as"),E143,IF(OR(I144="b",I144="bs"),E144,)))</f>
        <v>ΣΑΡΑΚΙΝΟΣ</v>
      </c>
      <c r="K143" s="330"/>
      <c r="L143" s="341"/>
      <c r="M143" s="342"/>
      <c r="N143" s="334" t="s">
        <v>833</v>
      </c>
      <c r="O143" s="331"/>
      <c r="P143" s="331"/>
      <c r="Q143" s="331"/>
      <c r="R143" s="118"/>
    </row>
    <row r="144" spans="1:18" s="46" customFormat="1" ht="9" customHeight="1">
      <c r="A144" s="120" t="s">
        <v>178</v>
      </c>
      <c r="B144" s="107">
        <f>IF($D144="","",VLOOKUP($D144,#REF!,15))</f>
      </c>
      <c r="C144" s="107">
        <f>IF($D144="","",VLOOKUP($D144,#REF!,16))</f>
      </c>
      <c r="D144" s="108"/>
      <c r="E144" s="128" t="s">
        <v>362</v>
      </c>
      <c r="F144" s="128" t="s">
        <v>307</v>
      </c>
      <c r="G144" s="128"/>
      <c r="H144" s="128">
        <f>IF($D144="","",VLOOKUP($D144,#REF!,4))</f>
      </c>
      <c r="I144" s="333" t="s">
        <v>365</v>
      </c>
      <c r="J144" s="334" t="s">
        <v>838</v>
      </c>
      <c r="K144" s="335" t="s">
        <v>844</v>
      </c>
      <c r="L144" s="329" t="str">
        <f>UPPER(IF(OR(K144="a",K144="as"),J143,IF(OR(K144="b",K144="bs"),J145,)))</f>
        <v>ΚΑΠΟΓΙΑΝΝΗΣ</v>
      </c>
      <c r="M144" s="344"/>
      <c r="N144" s="331"/>
      <c r="O144" s="331"/>
      <c r="P144" s="331"/>
      <c r="Q144" s="331"/>
      <c r="R144" s="118"/>
    </row>
    <row r="145" spans="1:18" s="46" customFormat="1" ht="9" customHeight="1">
      <c r="A145" s="209" t="s">
        <v>179</v>
      </c>
      <c r="B145" s="107">
        <f>IF($D145="","",VLOOKUP($D145,#REF!,15))</f>
      </c>
      <c r="C145" s="107">
        <f>IF($D145="","",VLOOKUP($D145,#REF!,16))</f>
      </c>
      <c r="D145" s="108"/>
      <c r="E145" s="128" t="s">
        <v>226</v>
      </c>
      <c r="F145" s="128">
        <f>IF($D145="","",VLOOKUP($D145,#REF!,3))</f>
      </c>
      <c r="G145" s="128"/>
      <c r="H145" s="128">
        <f>IF($D145="","",VLOOKUP($D145,#REF!,4))</f>
      </c>
      <c r="I145" s="328"/>
      <c r="J145" s="329" t="str">
        <f>UPPER(IF(OR(I146="a",I146="as"),E145,IF(OR(I146="b",I146="bs"),E146,)))</f>
        <v>ΚΑΠΟΓΙΑΝΝΗΣ</v>
      </c>
      <c r="K145" s="345"/>
      <c r="L145" s="334" t="s">
        <v>833</v>
      </c>
      <c r="M145" s="338"/>
      <c r="N145" s="331"/>
      <c r="O145" s="331"/>
      <c r="P145" s="331"/>
      <c r="Q145" s="331"/>
      <c r="R145" s="118"/>
    </row>
    <row r="146" spans="1:18" s="46" customFormat="1" ht="9" customHeight="1">
      <c r="A146" s="146" t="s">
        <v>180</v>
      </c>
      <c r="B146" s="107"/>
      <c r="C146" s="107"/>
      <c r="D146" s="108">
        <v>2</v>
      </c>
      <c r="E146" s="109" t="s">
        <v>229</v>
      </c>
      <c r="F146" s="109" t="s">
        <v>261</v>
      </c>
      <c r="G146" s="109"/>
      <c r="H146" s="109"/>
      <c r="I146" s="333" t="s">
        <v>366</v>
      </c>
      <c r="J146" s="334"/>
      <c r="K146" s="331"/>
      <c r="L146" s="338"/>
      <c r="M146" s="346"/>
      <c r="N146" s="338"/>
      <c r="O146" s="338"/>
      <c r="P146" s="331"/>
      <c r="Q146" s="331"/>
      <c r="R146" s="118"/>
    </row>
    <row r="147" spans="1:18" s="46" customFormat="1" ht="3" customHeight="1">
      <c r="A147" s="225"/>
      <c r="B147" s="226"/>
      <c r="C147" s="226"/>
      <c r="D147" s="227"/>
      <c r="E147" s="228"/>
      <c r="F147" s="228"/>
      <c r="G147" s="229"/>
      <c r="H147" s="228"/>
      <c r="I147" s="230"/>
      <c r="J147" s="135"/>
      <c r="K147" s="135"/>
      <c r="L147" s="135"/>
      <c r="M147" s="215"/>
      <c r="N147" s="135"/>
      <c r="O147" s="135"/>
      <c r="P147" s="135"/>
      <c r="Q147" s="135"/>
      <c r="R147" s="118"/>
    </row>
    <row r="148" spans="1:17" s="17" customFormat="1" ht="10.5" customHeight="1">
      <c r="A148" s="159" t="s">
        <v>26</v>
      </c>
      <c r="B148" s="160"/>
      <c r="C148" s="161"/>
      <c r="D148" s="231" t="s">
        <v>27</v>
      </c>
      <c r="E148" s="237" t="s">
        <v>28</v>
      </c>
      <c r="F148" s="231" t="s">
        <v>27</v>
      </c>
      <c r="G148" s="164" t="s">
        <v>28</v>
      </c>
      <c r="H148" s="233"/>
      <c r="I148" s="231" t="s">
        <v>27</v>
      </c>
      <c r="J148" s="163" t="s">
        <v>111</v>
      </c>
      <c r="K148" s="166"/>
      <c r="L148" s="163" t="s">
        <v>30</v>
      </c>
      <c r="M148" s="167"/>
      <c r="N148" s="168" t="s">
        <v>31</v>
      </c>
      <c r="O148" s="168"/>
      <c r="P148" s="168">
        <f>$P$72</f>
        <v>0</v>
      </c>
      <c r="Q148" s="167"/>
    </row>
    <row r="149" spans="1:17" s="17" customFormat="1" ht="9" customHeight="1">
      <c r="A149" s="172" t="s">
        <v>32</v>
      </c>
      <c r="B149" s="171"/>
      <c r="C149" s="173">
        <f aca="true" t="shared" si="0" ref="C149:C156">C73</f>
        <v>0</v>
      </c>
      <c r="D149" s="174">
        <f>master!D73</f>
        <v>1</v>
      </c>
      <c r="E149" s="171" t="str">
        <f aca="true" t="shared" si="1" ref="E149:E156">E73</f>
        <v>ΡΟΒΑΣ</v>
      </c>
      <c r="F149" s="174">
        <f>master!F73</f>
        <v>9</v>
      </c>
      <c r="G149" s="171" t="str">
        <f aca="true" t="shared" si="2" ref="G149:G156">G73</f>
        <v>ΝΤΙΡΖΟΥ</v>
      </c>
      <c r="H149" s="238">
        <f>master!H73</f>
        <v>0</v>
      </c>
      <c r="I149" s="176" t="s">
        <v>33</v>
      </c>
      <c r="J149" s="171"/>
      <c r="K149" s="177"/>
      <c r="L149" s="171"/>
      <c r="M149" s="178"/>
      <c r="N149" s="179" t="s">
        <v>34</v>
      </c>
      <c r="O149" s="180"/>
      <c r="P149" s="180"/>
      <c r="Q149" s="181"/>
    </row>
    <row r="150" spans="1:17" s="17" customFormat="1" ht="9" customHeight="1">
      <c r="A150" s="172" t="s">
        <v>35</v>
      </c>
      <c r="B150" s="171"/>
      <c r="C150" s="173">
        <f t="shared" si="0"/>
        <v>0</v>
      </c>
      <c r="D150" s="174">
        <f>master!D74</f>
        <v>2</v>
      </c>
      <c r="E150" s="171" t="str">
        <f t="shared" si="1"/>
        <v>ΚΑΠΟΓΙΑΝΝΗΣ</v>
      </c>
      <c r="F150" s="174">
        <f>master!F74</f>
        <v>10</v>
      </c>
      <c r="G150" s="171" t="str">
        <f t="shared" si="2"/>
        <v>ΠΕΤΩΝΗΣ</v>
      </c>
      <c r="H150" s="238">
        <f>master!H74</f>
        <v>0</v>
      </c>
      <c r="I150" s="176" t="s">
        <v>36</v>
      </c>
      <c r="J150" s="171"/>
      <c r="K150" s="177"/>
      <c r="L150" s="171"/>
      <c r="M150" s="178"/>
      <c r="N150" s="182">
        <f>master!$N$74</f>
        <v>0</v>
      </c>
      <c r="O150" s="183"/>
      <c r="P150" s="184"/>
      <c r="Q150" s="185"/>
    </row>
    <row r="151" spans="1:17" s="17" customFormat="1" ht="9" customHeight="1">
      <c r="A151" s="186" t="s">
        <v>37</v>
      </c>
      <c r="B151" s="184"/>
      <c r="C151" s="187">
        <f t="shared" si="0"/>
        <v>0</v>
      </c>
      <c r="D151" s="174">
        <f>master!D75</f>
        <v>3</v>
      </c>
      <c r="E151" s="171" t="str">
        <f t="shared" si="1"/>
        <v>ΓΙΑΝΝΑΚΑΚΗΣ</v>
      </c>
      <c r="F151" s="174">
        <f>master!F75</f>
        <v>11</v>
      </c>
      <c r="G151" s="171" t="str">
        <f t="shared" si="2"/>
        <v>ΧΑΡΙΣΗΣ</v>
      </c>
      <c r="H151" s="238">
        <f>master!H75</f>
        <v>0</v>
      </c>
      <c r="I151" s="176" t="s">
        <v>38</v>
      </c>
      <c r="J151" s="171"/>
      <c r="K151" s="177"/>
      <c r="L151" s="171"/>
      <c r="M151" s="178"/>
      <c r="N151" s="179" t="s">
        <v>39</v>
      </c>
      <c r="O151" s="180"/>
      <c r="P151" s="180"/>
      <c r="Q151" s="181"/>
    </row>
    <row r="152" spans="1:17" s="17" customFormat="1" ht="9" customHeight="1">
      <c r="A152" s="188"/>
      <c r="B152" s="93"/>
      <c r="C152" s="189">
        <f t="shared" si="0"/>
        <v>0</v>
      </c>
      <c r="D152" s="174">
        <f>master!D76</f>
        <v>4</v>
      </c>
      <c r="E152" s="171" t="str">
        <f t="shared" si="1"/>
        <v>ΛΟΥΚΑΡΕΑΣ</v>
      </c>
      <c r="F152" s="174">
        <f>master!F76</f>
        <v>12</v>
      </c>
      <c r="G152" s="171" t="str">
        <f t="shared" si="2"/>
        <v>ΝΙΑΡΧΟΣ</v>
      </c>
      <c r="H152" s="238">
        <f>master!H76</f>
        <v>0</v>
      </c>
      <c r="I152" s="176" t="s">
        <v>40</v>
      </c>
      <c r="J152" s="171"/>
      <c r="K152" s="177"/>
      <c r="L152" s="171"/>
      <c r="M152" s="178"/>
      <c r="N152" s="171"/>
      <c r="O152" s="177"/>
      <c r="P152" s="171"/>
      <c r="Q152" s="178"/>
    </row>
    <row r="153" spans="1:17" s="17" customFormat="1" ht="9" customHeight="1">
      <c r="A153" s="190" t="s">
        <v>41</v>
      </c>
      <c r="B153" s="191"/>
      <c r="C153" s="239">
        <f t="shared" si="0"/>
        <v>0</v>
      </c>
      <c r="D153" s="174">
        <f>master!D77</f>
        <v>5</v>
      </c>
      <c r="E153" s="171" t="str">
        <f t="shared" si="1"/>
        <v>ΜΟΥΡΑΤΟΓΛΟΥ</v>
      </c>
      <c r="F153" s="174">
        <f>master!F77</f>
        <v>13</v>
      </c>
      <c r="G153" s="171" t="str">
        <f t="shared" si="2"/>
        <v>ΠΑΠΟΥΗΣ</v>
      </c>
      <c r="H153" s="238">
        <f>master!H77</f>
        <v>0</v>
      </c>
      <c r="I153" s="176" t="s">
        <v>42</v>
      </c>
      <c r="J153" s="171"/>
      <c r="K153" s="177"/>
      <c r="L153" s="171"/>
      <c r="M153" s="178"/>
      <c r="N153" s="184">
        <f>N77</f>
        <v>0</v>
      </c>
      <c r="O153" s="183"/>
      <c r="P153" s="184"/>
      <c r="Q153" s="185"/>
    </row>
    <row r="154" spans="1:17" s="17" customFormat="1" ht="9" customHeight="1">
      <c r="A154" s="172" t="s">
        <v>32</v>
      </c>
      <c r="B154" s="171"/>
      <c r="C154" s="173">
        <f t="shared" si="0"/>
        <v>0</v>
      </c>
      <c r="D154" s="174">
        <f>master!D78</f>
        <v>6</v>
      </c>
      <c r="E154" s="171" t="str">
        <f t="shared" si="1"/>
        <v>ΓΛΕΖΟΣ</v>
      </c>
      <c r="F154" s="174">
        <f>master!F78</f>
        <v>14</v>
      </c>
      <c r="G154" s="171" t="str">
        <f t="shared" si="2"/>
        <v>ΑΘΕΡΙΝΟΣ</v>
      </c>
      <c r="H154" s="238">
        <f>master!H78</f>
        <v>0</v>
      </c>
      <c r="I154" s="176" t="s">
        <v>43</v>
      </c>
      <c r="J154" s="171"/>
      <c r="K154" s="177"/>
      <c r="L154" s="171"/>
      <c r="M154" s="178"/>
      <c r="N154" s="179" t="s">
        <v>181</v>
      </c>
      <c r="O154" s="180"/>
      <c r="P154" s="180"/>
      <c r="Q154" s="181"/>
    </row>
    <row r="155" spans="1:17" s="17" customFormat="1" ht="9" customHeight="1">
      <c r="A155" s="172" t="s">
        <v>44</v>
      </c>
      <c r="B155" s="171"/>
      <c r="C155" s="173">
        <f t="shared" si="0"/>
        <v>0</v>
      </c>
      <c r="D155" s="174">
        <f>master!D79</f>
        <v>7</v>
      </c>
      <c r="E155" s="171" t="str">
        <f t="shared" si="1"/>
        <v>ΠΑΠΑΧΡΙΣΤΟΠΟΥΛΟΣ</v>
      </c>
      <c r="F155" s="174">
        <f>master!F79</f>
        <v>15</v>
      </c>
      <c r="G155" s="171" t="str">
        <f t="shared" si="2"/>
        <v>ΚΑΨΑΛΗΣ</v>
      </c>
      <c r="H155" s="238">
        <f>master!H79</f>
        <v>0</v>
      </c>
      <c r="I155" s="176" t="s">
        <v>45</v>
      </c>
      <c r="J155" s="171"/>
      <c r="K155" s="177"/>
      <c r="L155" s="171"/>
      <c r="M155" s="178"/>
      <c r="N155" s="171">
        <f>N79</f>
        <v>0</v>
      </c>
      <c r="O155" s="177"/>
      <c r="P155" s="171"/>
      <c r="Q155" s="178"/>
    </row>
    <row r="156" spans="1:17" s="17" customFormat="1" ht="9" customHeight="1">
      <c r="A156" s="186" t="s">
        <v>46</v>
      </c>
      <c r="B156" s="184"/>
      <c r="C156" s="187">
        <f t="shared" si="0"/>
        <v>0</v>
      </c>
      <c r="D156" s="195">
        <f>master!D80</f>
        <v>8</v>
      </c>
      <c r="E156" s="184" t="str">
        <f t="shared" si="1"/>
        <v>ΚΟΡΜΑΝΙΩΤΗΣ</v>
      </c>
      <c r="F156" s="195">
        <f>master!F80</f>
        <v>16</v>
      </c>
      <c r="G156" s="184" t="str">
        <f t="shared" si="2"/>
        <v>ΑΛΙΦΕΡΗΣ</v>
      </c>
      <c r="H156" s="240">
        <f>master!H80</f>
        <v>0</v>
      </c>
      <c r="I156" s="199" t="s">
        <v>47</v>
      </c>
      <c r="J156" s="184"/>
      <c r="K156" s="183"/>
      <c r="L156" s="184"/>
      <c r="M156" s="185"/>
      <c r="N156" s="184" t="str">
        <f>N80</f>
        <v>ΤΑΜΠΟΣΗ ΤΕΡΕΖΑ</v>
      </c>
      <c r="O156" s="183"/>
      <c r="P156" s="184"/>
      <c r="Q156" s="185"/>
    </row>
    <row r="157" spans="1:17" s="18" customFormat="1" ht="9.75">
      <c r="A157" s="93"/>
      <c r="B157" s="94"/>
      <c r="C157" s="94"/>
      <c r="D157" s="94"/>
      <c r="E157" s="95"/>
      <c r="F157" s="95"/>
      <c r="G157" s="23"/>
      <c r="H157" s="95"/>
      <c r="I157" s="96"/>
      <c r="J157" s="94" t="s">
        <v>49</v>
      </c>
      <c r="K157" s="96"/>
      <c r="L157" s="94" t="s">
        <v>23</v>
      </c>
      <c r="M157" s="96"/>
      <c r="N157" s="94" t="s">
        <v>24</v>
      </c>
      <c r="O157" s="96"/>
      <c r="P157" s="94" t="s">
        <v>25</v>
      </c>
      <c r="Q157" s="97"/>
    </row>
    <row r="158" spans="1:17" s="18" customFormat="1" ht="3.75" customHeight="1" thickBot="1">
      <c r="A158" s="241"/>
      <c r="B158" s="99"/>
      <c r="C158" s="69"/>
      <c r="D158" s="99"/>
      <c r="E158" s="100"/>
      <c r="F158" s="100"/>
      <c r="G158" s="101"/>
      <c r="H158" s="100"/>
      <c r="I158" s="102"/>
      <c r="J158" s="99"/>
      <c r="K158" s="102"/>
      <c r="L158" s="99"/>
      <c r="M158" s="102"/>
      <c r="N158" s="99"/>
      <c r="O158" s="102"/>
      <c r="P158" s="99"/>
      <c r="Q158" s="103"/>
    </row>
    <row r="159" spans="1:20" s="46" customFormat="1" ht="10.5" customHeight="1">
      <c r="A159" s="148"/>
      <c r="B159" s="106"/>
      <c r="C159" s="106"/>
      <c r="D159" s="121"/>
      <c r="E159" s="104"/>
      <c r="F159" s="104"/>
      <c r="G159" s="104"/>
      <c r="H159" s="104"/>
      <c r="I159" s="132"/>
      <c r="J159" s="110"/>
      <c r="K159" s="110"/>
      <c r="L159" s="110"/>
      <c r="M159" s="110"/>
      <c r="N159" s="113"/>
      <c r="O159" s="115"/>
      <c r="P159" s="116"/>
      <c r="Q159" s="236" t="s">
        <v>182</v>
      </c>
      <c r="R159" s="118"/>
      <c r="T159" s="119" t="e">
        <f>#REF!</f>
        <v>#REF!</v>
      </c>
    </row>
    <row r="160" spans="1:20" s="46" customFormat="1" ht="9" customHeight="1">
      <c r="A160" s="120"/>
      <c r="B160" s="242"/>
      <c r="C160" s="242"/>
      <c r="D160" s="242"/>
      <c r="E160" s="243"/>
      <c r="F160" s="243"/>
      <c r="G160" s="244"/>
      <c r="H160" s="245" t="s">
        <v>183</v>
      </c>
      <c r="I160" s="132"/>
      <c r="J160" s="329" t="s">
        <v>227</v>
      </c>
      <c r="K160" s="329"/>
      <c r="L160" s="347"/>
      <c r="M160" s="347"/>
      <c r="N160" s="348"/>
      <c r="O160" s="349"/>
      <c r="P160" s="116"/>
      <c r="Q160" s="117"/>
      <c r="R160" s="118"/>
      <c r="T160" s="127" t="e">
        <f>#REF!</f>
        <v>#REF!</v>
      </c>
    </row>
    <row r="161" spans="1:20" s="46" customFormat="1" ht="9" customHeight="1">
      <c r="A161" s="120"/>
      <c r="B161" s="246"/>
      <c r="C161" s="246"/>
      <c r="D161" s="242"/>
      <c r="E161" s="247"/>
      <c r="F161" s="247"/>
      <c r="G161" s="247"/>
      <c r="H161" s="247"/>
      <c r="I161" s="132"/>
      <c r="J161" s="350"/>
      <c r="K161" s="351"/>
      <c r="L161" s="347"/>
      <c r="M161" s="347"/>
      <c r="N161" s="348"/>
      <c r="O161" s="349"/>
      <c r="P161" s="116"/>
      <c r="Q161" s="117"/>
      <c r="R161" s="118"/>
      <c r="T161" s="127" t="e">
        <f>#REF!</f>
        <v>#REF!</v>
      </c>
    </row>
    <row r="162" spans="1:20" s="46" customFormat="1" ht="9" customHeight="1">
      <c r="A162" s="120"/>
      <c r="B162" s="242"/>
      <c r="C162" s="242"/>
      <c r="D162" s="242"/>
      <c r="E162" s="243"/>
      <c r="F162" s="243"/>
      <c r="G162" s="244"/>
      <c r="H162" s="248"/>
      <c r="I162" s="132"/>
      <c r="J162" s="339" t="s">
        <v>13</v>
      </c>
      <c r="K162" s="340" t="s">
        <v>363</v>
      </c>
      <c r="L162" s="329" t="str">
        <f>UPPER(IF(OR(K162="a",K162="as"),J160,IF(OR(K162="b",K162="bs"),J164,)))</f>
        <v>ΡΟΒΑΣ</v>
      </c>
      <c r="M162" s="330"/>
      <c r="N162" s="331"/>
      <c r="O162" s="331"/>
      <c r="P162" s="116"/>
      <c r="Q162" s="117"/>
      <c r="R162" s="118"/>
      <c r="T162" s="127" t="e">
        <f>#REF!</f>
        <v>#REF!</v>
      </c>
    </row>
    <row r="163" spans="1:20" s="46" customFormat="1" ht="9" customHeight="1">
      <c r="A163" s="120"/>
      <c r="B163" s="246"/>
      <c r="C163" s="246"/>
      <c r="D163" s="242"/>
      <c r="E163" s="247"/>
      <c r="F163" s="247"/>
      <c r="G163" s="247"/>
      <c r="H163" s="247"/>
      <c r="I163" s="132"/>
      <c r="J163" s="352"/>
      <c r="K163" s="353"/>
      <c r="L163" s="334" t="s">
        <v>866</v>
      </c>
      <c r="M163" s="343"/>
      <c r="N163" s="331"/>
      <c r="O163" s="331"/>
      <c r="P163" s="116"/>
      <c r="Q163" s="117"/>
      <c r="R163" s="118"/>
      <c r="T163" s="127" t="e">
        <f>#REF!</f>
        <v>#REF!</v>
      </c>
    </row>
    <row r="164" spans="1:20" s="46" customFormat="1" ht="9" customHeight="1">
      <c r="A164" s="120"/>
      <c r="B164" s="242"/>
      <c r="C164" s="242"/>
      <c r="D164" s="242"/>
      <c r="E164" s="243"/>
      <c r="F164" s="243"/>
      <c r="G164" s="244"/>
      <c r="H164" s="245" t="s">
        <v>184</v>
      </c>
      <c r="I164" s="132"/>
      <c r="J164" s="329" t="str">
        <f>UPPER(IF(OR(O30="a",O30="as"),N26,IF(OR(O30="b",O30="bs"),N34,)))</f>
        <v>ΝΤΙΡΖΟΥ</v>
      </c>
      <c r="K164" s="354"/>
      <c r="L164" s="352"/>
      <c r="M164" s="337"/>
      <c r="N164" s="331"/>
      <c r="O164" s="331"/>
      <c r="P164" s="116"/>
      <c r="Q164" s="117"/>
      <c r="R164" s="118"/>
      <c r="T164" s="127" t="e">
        <f>#REF!</f>
        <v>#REF!</v>
      </c>
    </row>
    <row r="165" spans="1:20" s="46" customFormat="1" ht="9" customHeight="1">
      <c r="A165" s="120"/>
      <c r="B165" s="246"/>
      <c r="C165" s="246"/>
      <c r="D165" s="242"/>
      <c r="E165" s="247"/>
      <c r="F165" s="247"/>
      <c r="G165" s="247"/>
      <c r="H165" s="247"/>
      <c r="I165" s="249"/>
      <c r="J165" s="350"/>
      <c r="K165" s="347"/>
      <c r="L165" s="352"/>
      <c r="M165" s="337"/>
      <c r="N165" s="331"/>
      <c r="O165" s="331"/>
      <c r="P165" s="116"/>
      <c r="Q165" s="117"/>
      <c r="R165" s="118"/>
      <c r="T165" s="127" t="e">
        <f>#REF!</f>
        <v>#REF!</v>
      </c>
    </row>
    <row r="166" spans="1:20" s="46" customFormat="1" ht="9" customHeight="1">
      <c r="A166" s="120"/>
      <c r="B166" s="242"/>
      <c r="C166" s="242"/>
      <c r="D166" s="242"/>
      <c r="E166" s="248"/>
      <c r="F166" s="248"/>
      <c r="G166" s="250"/>
      <c r="H166" s="251"/>
      <c r="I166" s="132"/>
      <c r="J166" s="347"/>
      <c r="K166" s="347"/>
      <c r="L166" s="339" t="s">
        <v>13</v>
      </c>
      <c r="M166" s="340" t="s">
        <v>363</v>
      </c>
      <c r="N166" s="329" t="str">
        <f>UPPER(IF(OR(M166="a",M166="as"),L162,IF(OR(M166="b",M166="bs"),L170,)))</f>
        <v>ΡΟΒΑΣ</v>
      </c>
      <c r="O166" s="330"/>
      <c r="P166" s="116"/>
      <c r="Q166" s="117"/>
      <c r="R166" s="118"/>
      <c r="T166" s="127" t="e">
        <f>#REF!</f>
        <v>#REF!</v>
      </c>
    </row>
    <row r="167" spans="1:20" s="46" customFormat="1" ht="9" customHeight="1">
      <c r="A167" s="105"/>
      <c r="B167" s="246"/>
      <c r="C167" s="246"/>
      <c r="D167" s="242"/>
      <c r="E167" s="252"/>
      <c r="F167" s="252"/>
      <c r="G167" s="252"/>
      <c r="H167" s="252"/>
      <c r="I167" s="249"/>
      <c r="J167" s="347"/>
      <c r="K167" s="347"/>
      <c r="L167" s="347"/>
      <c r="M167" s="337"/>
      <c r="N167" s="334" t="s">
        <v>832</v>
      </c>
      <c r="O167" s="343"/>
      <c r="P167" s="116"/>
      <c r="Q167" s="117"/>
      <c r="R167" s="118"/>
      <c r="T167" s="127" t="e">
        <f>#REF!</f>
        <v>#REF!</v>
      </c>
    </row>
    <row r="168" spans="1:20" s="46" customFormat="1" ht="9" customHeight="1" thickBot="1">
      <c r="A168" s="120"/>
      <c r="B168" s="242"/>
      <c r="C168" s="242"/>
      <c r="D168" s="242"/>
      <c r="E168" s="243"/>
      <c r="F168" s="243"/>
      <c r="G168" s="244"/>
      <c r="H168" s="245" t="s">
        <v>185</v>
      </c>
      <c r="I168" s="132"/>
      <c r="J168" s="329" t="str">
        <f>UPPER(IF(OR(O46="a",O46="as"),N42,IF(OR(O46="b",O46="bs"),N50,)))</f>
        <v>ΛΟΥΚΑΡΕΑΣ</v>
      </c>
      <c r="K168" s="329"/>
      <c r="L168" s="347"/>
      <c r="M168" s="337"/>
      <c r="N168" s="331"/>
      <c r="O168" s="337"/>
      <c r="P168" s="116"/>
      <c r="Q168" s="117"/>
      <c r="R168" s="118"/>
      <c r="T168" s="142" t="e">
        <f>#REF!</f>
        <v>#REF!</v>
      </c>
    </row>
    <row r="169" spans="1:18" s="46" customFormat="1" ht="9" customHeight="1">
      <c r="A169" s="120"/>
      <c r="B169" s="246"/>
      <c r="C169" s="246"/>
      <c r="D169" s="242"/>
      <c r="E169" s="247"/>
      <c r="F169" s="247"/>
      <c r="G169" s="247"/>
      <c r="H169" s="247"/>
      <c r="I169" s="132"/>
      <c r="J169" s="350"/>
      <c r="K169" s="351"/>
      <c r="L169" s="347"/>
      <c r="M169" s="337"/>
      <c r="N169" s="331"/>
      <c r="O169" s="337"/>
      <c r="P169" s="116"/>
      <c r="Q169" s="117"/>
      <c r="R169" s="118"/>
    </row>
    <row r="170" spans="1:18" s="46" customFormat="1" ht="9" customHeight="1">
      <c r="A170" s="120"/>
      <c r="B170" s="242"/>
      <c r="C170" s="242"/>
      <c r="D170" s="242"/>
      <c r="E170" s="243"/>
      <c r="F170" s="243"/>
      <c r="G170" s="244"/>
      <c r="H170" s="248"/>
      <c r="I170" s="132"/>
      <c r="J170" s="339" t="s">
        <v>13</v>
      </c>
      <c r="K170" s="340" t="s">
        <v>363</v>
      </c>
      <c r="L170" s="329" t="str">
        <f>UPPER(IF(OR(K170="a",K170="as"),J168,IF(OR(K170="b",K170="bs"),J172,)))</f>
        <v>ΛΟΥΚΑΡΕΑΣ</v>
      </c>
      <c r="M170" s="345"/>
      <c r="N170" s="331"/>
      <c r="O170" s="337"/>
      <c r="P170" s="116"/>
      <c r="Q170" s="117"/>
      <c r="R170" s="118"/>
    </row>
    <row r="171" spans="1:18" s="46" customFormat="1" ht="9" customHeight="1">
      <c r="A171" s="120"/>
      <c r="B171" s="246"/>
      <c r="C171" s="246"/>
      <c r="D171" s="242"/>
      <c r="E171" s="247"/>
      <c r="F171" s="247"/>
      <c r="G171" s="247"/>
      <c r="H171" s="247"/>
      <c r="I171" s="132"/>
      <c r="J171" s="352"/>
      <c r="K171" s="353"/>
      <c r="L171" s="334" t="s">
        <v>883</v>
      </c>
      <c r="M171" s="331"/>
      <c r="N171" s="331"/>
      <c r="O171" s="337"/>
      <c r="P171" s="116"/>
      <c r="Q171" s="117"/>
      <c r="R171" s="118"/>
    </row>
    <row r="172" spans="1:18" s="46" customFormat="1" ht="9" customHeight="1">
      <c r="A172" s="120"/>
      <c r="B172" s="242"/>
      <c r="C172" s="242"/>
      <c r="D172" s="242"/>
      <c r="E172" s="243"/>
      <c r="F172" s="243"/>
      <c r="G172" s="244"/>
      <c r="H172" s="245" t="s">
        <v>186</v>
      </c>
      <c r="I172" s="132"/>
      <c r="J172" s="329" t="str">
        <f>UPPER(IF(OR(O62="a",O62="as"),N58,IF(OR(O62="b",O62="bs"),N66,)))</f>
        <v>ΚΥΒΕΡΝΗΤΗΣ</v>
      </c>
      <c r="K172" s="354"/>
      <c r="L172" s="352"/>
      <c r="M172" s="331"/>
      <c r="N172" s="331"/>
      <c r="O172" s="337"/>
      <c r="P172" s="116"/>
      <c r="Q172" s="117"/>
      <c r="R172" s="118"/>
    </row>
    <row r="173" spans="1:18" s="46" customFormat="1" ht="9" customHeight="1">
      <c r="A173" s="120"/>
      <c r="B173" s="246"/>
      <c r="C173" s="246"/>
      <c r="D173" s="242"/>
      <c r="E173" s="247"/>
      <c r="F173" s="247"/>
      <c r="G173" s="247"/>
      <c r="H173" s="247"/>
      <c r="I173" s="249"/>
      <c r="J173" s="350"/>
      <c r="K173" s="347"/>
      <c r="L173" s="352"/>
      <c r="M173" s="331"/>
      <c r="N173" s="331"/>
      <c r="O173" s="337"/>
      <c r="P173" s="116"/>
      <c r="Q173" s="117"/>
      <c r="R173" s="118"/>
    </row>
    <row r="174" spans="1:18" s="46" customFormat="1" ht="9" customHeight="1">
      <c r="A174" s="120"/>
      <c r="B174" s="253" t="s">
        <v>187</v>
      </c>
      <c r="C174" s="253"/>
      <c r="D174" s="253"/>
      <c r="E174" s="251"/>
      <c r="F174" s="251"/>
      <c r="G174" s="254"/>
      <c r="H174" s="251"/>
      <c r="I174" s="132"/>
      <c r="J174" s="347"/>
      <c r="K174" s="347"/>
      <c r="L174" s="352"/>
      <c r="M174" s="338"/>
      <c r="N174" s="339" t="s">
        <v>13</v>
      </c>
      <c r="O174" s="340" t="s">
        <v>820</v>
      </c>
      <c r="P174" s="329" t="str">
        <f>UPPER(IF(OR(O174="a",O174="as"),N166,IF(OR(O174="b",O174="bs"),N182,)))</f>
        <v>ΡΟΒΑΣ</v>
      </c>
      <c r="Q174" s="330"/>
      <c r="R174" s="118"/>
    </row>
    <row r="175" spans="1:18" s="46" customFormat="1" ht="9" customHeight="1">
      <c r="A175" s="120"/>
      <c r="B175" s="246"/>
      <c r="C175" s="246"/>
      <c r="D175" s="242"/>
      <c r="E175" s="247"/>
      <c r="F175" s="247"/>
      <c r="G175" s="247"/>
      <c r="H175" s="247"/>
      <c r="I175" s="132"/>
      <c r="J175" s="347"/>
      <c r="K175" s="347"/>
      <c r="L175" s="347"/>
      <c r="M175" s="331"/>
      <c r="N175" s="347"/>
      <c r="O175" s="337"/>
      <c r="P175" s="334" t="s">
        <v>830</v>
      </c>
      <c r="Q175" s="355"/>
      <c r="R175" s="118"/>
    </row>
    <row r="176" spans="1:18" s="46" customFormat="1" ht="9" customHeight="1">
      <c r="A176" s="120"/>
      <c r="B176" s="242"/>
      <c r="C176" s="242"/>
      <c r="D176" s="242"/>
      <c r="E176" s="243"/>
      <c r="F176" s="243"/>
      <c r="G176" s="244"/>
      <c r="H176" s="245" t="s">
        <v>188</v>
      </c>
      <c r="I176" s="132"/>
      <c r="J176" s="329" t="str">
        <f>UPPER(IF(OR(O90="a",O90="as"),N86,IF(OR(O90="b",O90="bs"),N94,)))</f>
        <v>ΜΟΥΡΑΤΟΓΛΟΥ</v>
      </c>
      <c r="K176" s="329"/>
      <c r="L176" s="347"/>
      <c r="M176" s="331"/>
      <c r="N176" s="331"/>
      <c r="O176" s="337"/>
      <c r="P176" s="116"/>
      <c r="Q176" s="356"/>
      <c r="R176" s="118"/>
    </row>
    <row r="177" spans="1:18" s="46" customFormat="1" ht="9" customHeight="1">
      <c r="A177" s="120"/>
      <c r="B177" s="246"/>
      <c r="C177" s="246"/>
      <c r="D177" s="242"/>
      <c r="E177" s="247"/>
      <c r="F177" s="247"/>
      <c r="G177" s="247"/>
      <c r="H177" s="247"/>
      <c r="I177" s="132"/>
      <c r="J177" s="350"/>
      <c r="K177" s="351"/>
      <c r="L177" s="347"/>
      <c r="M177" s="331"/>
      <c r="N177" s="331"/>
      <c r="O177" s="337"/>
      <c r="P177" s="116"/>
      <c r="Q177" s="356"/>
      <c r="R177" s="118"/>
    </row>
    <row r="178" spans="1:18" s="46" customFormat="1" ht="9" customHeight="1">
      <c r="A178" s="120"/>
      <c r="B178" s="242"/>
      <c r="C178" s="242"/>
      <c r="D178" s="242"/>
      <c r="E178" s="243"/>
      <c r="F178" s="243"/>
      <c r="G178" s="244"/>
      <c r="H178" s="248"/>
      <c r="I178" s="132"/>
      <c r="J178" s="339" t="s">
        <v>13</v>
      </c>
      <c r="K178" s="340" t="s">
        <v>363</v>
      </c>
      <c r="L178" s="329" t="str">
        <f>UPPER(IF(OR(K178="a",K178="as"),J176,IF(OR(K178="b",K178="bs"),J180,)))</f>
        <v>ΜΟΥΡΑΤΟΓΛΟΥ</v>
      </c>
      <c r="M178" s="330"/>
      <c r="N178" s="331"/>
      <c r="O178" s="337"/>
      <c r="P178" s="116"/>
      <c r="Q178" s="356"/>
      <c r="R178" s="118"/>
    </row>
    <row r="179" spans="1:18" s="46" customFormat="1" ht="9" customHeight="1">
      <c r="A179" s="120"/>
      <c r="B179" s="246"/>
      <c r="C179" s="246"/>
      <c r="D179" s="242"/>
      <c r="E179" s="247"/>
      <c r="F179" s="247"/>
      <c r="G179" s="247"/>
      <c r="H179" s="247"/>
      <c r="I179" s="132"/>
      <c r="J179" s="352"/>
      <c r="K179" s="353"/>
      <c r="L179" s="334" t="s">
        <v>955</v>
      </c>
      <c r="M179" s="343"/>
      <c r="N179" s="331"/>
      <c r="O179" s="337"/>
      <c r="P179" s="116"/>
      <c r="Q179" s="356"/>
      <c r="R179" s="118"/>
    </row>
    <row r="180" spans="1:18" s="46" customFormat="1" ht="9" customHeight="1">
      <c r="A180" s="146"/>
      <c r="B180" s="242"/>
      <c r="C180" s="242"/>
      <c r="D180" s="242"/>
      <c r="E180" s="243"/>
      <c r="F180" s="243"/>
      <c r="G180" s="244"/>
      <c r="H180" s="245" t="s">
        <v>189</v>
      </c>
      <c r="I180" s="132"/>
      <c r="J180" s="329" t="str">
        <f>UPPER(IF(OR(O106="a",O106="as"),N102,IF(OR(O106="b",O106="bs"),N110,)))</f>
        <v>ΓΙΑΝΝΑΚΑΚΗΣ </v>
      </c>
      <c r="K180" s="354"/>
      <c r="L180" s="352"/>
      <c r="M180" s="337"/>
      <c r="N180" s="331"/>
      <c r="O180" s="337"/>
      <c r="P180" s="116"/>
      <c r="Q180" s="356"/>
      <c r="R180" s="118"/>
    </row>
    <row r="181" spans="1:18" s="46" customFormat="1" ht="9" customHeight="1">
      <c r="A181" s="105"/>
      <c r="B181" s="246"/>
      <c r="C181" s="246"/>
      <c r="D181" s="242"/>
      <c r="E181" s="252"/>
      <c r="F181" s="252"/>
      <c r="G181" s="252"/>
      <c r="H181" s="252"/>
      <c r="I181" s="249"/>
      <c r="J181" s="350"/>
      <c r="K181" s="347"/>
      <c r="L181" s="352"/>
      <c r="M181" s="337"/>
      <c r="N181" s="331"/>
      <c r="O181" s="337"/>
      <c r="P181" s="116"/>
      <c r="Q181" s="356"/>
      <c r="R181" s="118"/>
    </row>
    <row r="182" spans="1:18" s="46" customFormat="1" ht="9" customHeight="1">
      <c r="A182" s="120"/>
      <c r="B182" s="242"/>
      <c r="C182" s="242"/>
      <c r="D182" s="242"/>
      <c r="E182" s="248"/>
      <c r="F182" s="248"/>
      <c r="G182" s="250"/>
      <c r="H182" s="251"/>
      <c r="I182" s="132"/>
      <c r="J182" s="347"/>
      <c r="K182" s="347"/>
      <c r="L182" s="339" t="s">
        <v>13</v>
      </c>
      <c r="M182" s="340" t="s">
        <v>365</v>
      </c>
      <c r="N182" s="329" t="str">
        <f>UPPER(IF(OR(M182="a",M182="as"),L178,IF(OR(M182="b",M182="bs"),L186,)))</f>
        <v>ΠΑΠΑΧΡΙΣΤΟΠΟΥΛΟΣ</v>
      </c>
      <c r="O182" s="345"/>
      <c r="P182" s="116"/>
      <c r="Q182" s="356"/>
      <c r="R182" s="118"/>
    </row>
    <row r="183" spans="1:18" s="46" customFormat="1" ht="9" customHeight="1">
      <c r="A183" s="120"/>
      <c r="B183" s="246"/>
      <c r="C183" s="246"/>
      <c r="D183" s="242"/>
      <c r="E183" s="247"/>
      <c r="F183" s="247"/>
      <c r="G183" s="247"/>
      <c r="H183" s="247"/>
      <c r="I183" s="249"/>
      <c r="J183" s="347"/>
      <c r="K183" s="347"/>
      <c r="L183" s="347"/>
      <c r="M183" s="337"/>
      <c r="N183" s="334" t="s">
        <v>830</v>
      </c>
      <c r="O183" s="338"/>
      <c r="P183" s="116"/>
      <c r="Q183" s="356"/>
      <c r="R183" s="118"/>
    </row>
    <row r="184" spans="1:18" s="46" customFormat="1" ht="9" customHeight="1">
      <c r="A184" s="120"/>
      <c r="B184" s="242"/>
      <c r="C184" s="242"/>
      <c r="D184" s="242"/>
      <c r="E184" s="243"/>
      <c r="F184" s="243"/>
      <c r="G184" s="244"/>
      <c r="H184" s="245" t="s">
        <v>190</v>
      </c>
      <c r="I184" s="132"/>
      <c r="J184" s="329" t="str">
        <f>UPPER(IF(OR(O122="a",O122="as"),N118,IF(OR(O122="b",O122="bs"),N126,)))</f>
        <v>ΠΑΠΑΧΡΙΣΤΟΠΟΥΛΟΣ</v>
      </c>
      <c r="K184" s="329"/>
      <c r="L184" s="347"/>
      <c r="M184" s="337"/>
      <c r="N184" s="331"/>
      <c r="O184" s="338"/>
      <c r="P184" s="116"/>
      <c r="Q184" s="356"/>
      <c r="R184" s="118"/>
    </row>
    <row r="185" spans="1:18" s="46" customFormat="1" ht="9" customHeight="1">
      <c r="A185" s="120"/>
      <c r="B185" s="246"/>
      <c r="C185" s="246"/>
      <c r="D185" s="242"/>
      <c r="E185" s="247"/>
      <c r="F185" s="247"/>
      <c r="G185" s="247"/>
      <c r="H185" s="247"/>
      <c r="I185" s="132"/>
      <c r="J185" s="350"/>
      <c r="K185" s="351"/>
      <c r="L185" s="347"/>
      <c r="M185" s="337"/>
      <c r="N185" s="331"/>
      <c r="O185" s="338"/>
      <c r="P185" s="116"/>
      <c r="Q185" s="356"/>
      <c r="R185" s="118"/>
    </row>
    <row r="186" spans="1:18" s="46" customFormat="1" ht="9" customHeight="1">
      <c r="A186" s="120"/>
      <c r="B186" s="242"/>
      <c r="C186" s="242"/>
      <c r="D186" s="242"/>
      <c r="E186" s="243"/>
      <c r="F186" s="243"/>
      <c r="G186" s="244"/>
      <c r="H186" s="248"/>
      <c r="I186" s="132"/>
      <c r="J186" s="339" t="s">
        <v>13</v>
      </c>
      <c r="K186" s="340" t="s">
        <v>363</v>
      </c>
      <c r="L186" s="329" t="str">
        <f>UPPER(IF(OR(K186="a",K186="as"),J184,IF(OR(K186="b",K186="bs"),J188,)))</f>
        <v>ΠΑΠΑΧΡΙΣΤΟΠΟΥΛΟΣ</v>
      </c>
      <c r="M186" s="345"/>
      <c r="N186" s="331"/>
      <c r="O186" s="338"/>
      <c r="P186" s="116"/>
      <c r="Q186" s="356"/>
      <c r="R186" s="118"/>
    </row>
    <row r="187" spans="1:18" s="46" customFormat="1" ht="9" customHeight="1">
      <c r="A187" s="120"/>
      <c r="B187" s="246"/>
      <c r="C187" s="246"/>
      <c r="D187" s="242"/>
      <c r="E187" s="247"/>
      <c r="F187" s="247"/>
      <c r="G187" s="247"/>
      <c r="H187" s="247"/>
      <c r="I187" s="132"/>
      <c r="J187" s="352"/>
      <c r="K187" s="353"/>
      <c r="L187" s="334" t="s">
        <v>826</v>
      </c>
      <c r="M187" s="331"/>
      <c r="N187" s="331"/>
      <c r="O187" s="331"/>
      <c r="P187" s="116"/>
      <c r="Q187" s="356"/>
      <c r="R187" s="118"/>
    </row>
    <row r="188" spans="1:18" s="46" customFormat="1" ht="9" customHeight="1">
      <c r="A188" s="120"/>
      <c r="B188" s="242"/>
      <c r="C188" s="242"/>
      <c r="D188" s="242"/>
      <c r="E188" s="243"/>
      <c r="F188" s="243"/>
      <c r="G188" s="244"/>
      <c r="H188" s="245" t="s">
        <v>191</v>
      </c>
      <c r="I188" s="132"/>
      <c r="J188" s="329" t="str">
        <f>UPPER(IF(OR(O138="a",O138="as"),N134,IF(OR(O138="b",O138="bs"),N142,)))</f>
        <v>ΚΑΠΟΓΙΑΝΝΗΣ</v>
      </c>
      <c r="K188" s="354"/>
      <c r="L188" s="357"/>
      <c r="M188" s="331"/>
      <c r="N188" s="331"/>
      <c r="O188" s="331"/>
      <c r="P188" s="116"/>
      <c r="Q188" s="356"/>
      <c r="R188" s="118"/>
    </row>
    <row r="189" spans="1:18" s="46" customFormat="1" ht="9" customHeight="1">
      <c r="A189" s="147"/>
      <c r="B189" s="106"/>
      <c r="C189" s="106"/>
      <c r="D189" s="121"/>
      <c r="E189" s="112"/>
      <c r="F189" s="112"/>
      <c r="G189" s="112"/>
      <c r="H189" s="112"/>
      <c r="I189" s="132"/>
      <c r="J189" s="110"/>
      <c r="K189" s="110"/>
      <c r="L189" s="110"/>
      <c r="M189" s="135"/>
      <c r="N189" s="135"/>
      <c r="O189" s="135"/>
      <c r="P189" s="116"/>
      <c r="Q189" s="117"/>
      <c r="R189" s="118"/>
    </row>
    <row r="217" spans="1:17" s="17" customFormat="1" ht="10.5" customHeight="1">
      <c r="A217" s="159" t="s">
        <v>26</v>
      </c>
      <c r="B217" s="160"/>
      <c r="C217" s="161"/>
      <c r="D217" s="162" t="s">
        <v>27</v>
      </c>
      <c r="E217" s="255" t="s">
        <v>28</v>
      </c>
      <c r="F217" s="162" t="s">
        <v>27</v>
      </c>
      <c r="G217" s="164" t="s">
        <v>28</v>
      </c>
      <c r="H217" s="233"/>
      <c r="I217" s="162" t="s">
        <v>27</v>
      </c>
      <c r="J217" s="163" t="s">
        <v>111</v>
      </c>
      <c r="K217" s="166"/>
      <c r="L217" s="163" t="s">
        <v>30</v>
      </c>
      <c r="M217" s="167"/>
      <c r="N217" s="168" t="s">
        <v>31</v>
      </c>
      <c r="O217" s="168"/>
      <c r="P217" s="168">
        <f>$P$72</f>
        <v>0</v>
      </c>
      <c r="Q217" s="167"/>
    </row>
    <row r="218" spans="1:17" s="17" customFormat="1" ht="9" customHeight="1">
      <c r="A218" s="172" t="s">
        <v>32</v>
      </c>
      <c r="B218" s="171"/>
      <c r="C218" s="173">
        <f aca="true" t="shared" si="3" ref="C218:C225">C73</f>
        <v>0</v>
      </c>
      <c r="D218" s="174">
        <v>1</v>
      </c>
      <c r="E218" s="234" t="str">
        <f aca="true" t="shared" si="4" ref="E218:E225">E73</f>
        <v>ΡΟΒΑΣ</v>
      </c>
      <c r="F218" s="174">
        <v>9</v>
      </c>
      <c r="G218" s="65" t="str">
        <f aca="true" t="shared" si="5" ref="G218:G225">G73</f>
        <v>ΝΤΙΡΖΟΥ</v>
      </c>
      <c r="H218" s="64"/>
      <c r="I218" s="176" t="s">
        <v>33</v>
      </c>
      <c r="J218" s="171"/>
      <c r="K218" s="177"/>
      <c r="L218" s="171"/>
      <c r="M218" s="178"/>
      <c r="N218" s="179" t="s">
        <v>34</v>
      </c>
      <c r="O218" s="180"/>
      <c r="P218" s="180"/>
      <c r="Q218" s="181"/>
    </row>
    <row r="219" spans="1:17" s="17" customFormat="1" ht="9" customHeight="1">
      <c r="A219" s="172" t="s">
        <v>35</v>
      </c>
      <c r="B219" s="171"/>
      <c r="C219" s="173">
        <f t="shared" si="3"/>
        <v>0</v>
      </c>
      <c r="D219" s="174">
        <v>2</v>
      </c>
      <c r="E219" s="234" t="str">
        <f t="shared" si="4"/>
        <v>ΚΑΠΟΓΙΑΝΝΗΣ</v>
      </c>
      <c r="F219" s="174">
        <v>10</v>
      </c>
      <c r="G219" s="65" t="str">
        <f t="shared" si="5"/>
        <v>ΠΕΤΩΝΗΣ</v>
      </c>
      <c r="H219" s="64"/>
      <c r="I219" s="176" t="s">
        <v>36</v>
      </c>
      <c r="J219" s="171"/>
      <c r="K219" s="177"/>
      <c r="L219" s="171"/>
      <c r="M219" s="178"/>
      <c r="N219" s="182"/>
      <c r="O219" s="183"/>
      <c r="P219" s="184"/>
      <c r="Q219" s="185"/>
    </row>
    <row r="220" spans="1:17" s="17" customFormat="1" ht="9" customHeight="1">
      <c r="A220" s="186" t="s">
        <v>37</v>
      </c>
      <c r="B220" s="184"/>
      <c r="C220" s="187">
        <f t="shared" si="3"/>
        <v>0</v>
      </c>
      <c r="D220" s="174">
        <v>3</v>
      </c>
      <c r="E220" s="234" t="str">
        <f t="shared" si="4"/>
        <v>ΓΙΑΝΝΑΚΑΚΗΣ</v>
      </c>
      <c r="F220" s="174">
        <v>11</v>
      </c>
      <c r="G220" s="65" t="str">
        <f t="shared" si="5"/>
        <v>ΧΑΡΙΣΗΣ</v>
      </c>
      <c r="H220" s="64"/>
      <c r="I220" s="176" t="s">
        <v>38</v>
      </c>
      <c r="J220" s="171"/>
      <c r="K220" s="177"/>
      <c r="L220" s="171"/>
      <c r="M220" s="178"/>
      <c r="N220" s="179" t="s">
        <v>39</v>
      </c>
      <c r="O220" s="180"/>
      <c r="P220" s="180"/>
      <c r="Q220" s="181"/>
    </row>
    <row r="221" spans="1:17" s="17" customFormat="1" ht="9" customHeight="1">
      <c r="A221" s="188"/>
      <c r="B221" s="93"/>
      <c r="C221" s="189">
        <f t="shared" si="3"/>
        <v>0</v>
      </c>
      <c r="D221" s="174">
        <v>4</v>
      </c>
      <c r="E221" s="234" t="str">
        <f t="shared" si="4"/>
        <v>ΛΟΥΚΑΡΕΑΣ</v>
      </c>
      <c r="F221" s="174">
        <v>12</v>
      </c>
      <c r="G221" s="65" t="str">
        <f t="shared" si="5"/>
        <v>ΝΙΑΡΧΟΣ</v>
      </c>
      <c r="H221" s="64"/>
      <c r="I221" s="176" t="s">
        <v>40</v>
      </c>
      <c r="J221" s="171"/>
      <c r="K221" s="177"/>
      <c r="L221" s="171"/>
      <c r="M221" s="178"/>
      <c r="N221" s="171"/>
      <c r="O221" s="177"/>
      <c r="P221" s="171"/>
      <c r="Q221" s="178"/>
    </row>
    <row r="222" spans="1:17" s="17" customFormat="1" ht="9" customHeight="1">
      <c r="A222" s="190" t="s">
        <v>41</v>
      </c>
      <c r="B222" s="191"/>
      <c r="C222" s="239">
        <f t="shared" si="3"/>
        <v>0</v>
      </c>
      <c r="D222" s="174">
        <v>5</v>
      </c>
      <c r="E222" s="234" t="str">
        <f t="shared" si="4"/>
        <v>ΜΟΥΡΑΤΟΓΛΟΥ</v>
      </c>
      <c r="F222" s="174">
        <v>13</v>
      </c>
      <c r="G222" s="65" t="str">
        <f t="shared" si="5"/>
        <v>ΠΑΠΟΥΗΣ</v>
      </c>
      <c r="H222" s="64"/>
      <c r="I222" s="176" t="s">
        <v>42</v>
      </c>
      <c r="J222" s="171"/>
      <c r="K222" s="177"/>
      <c r="L222" s="171"/>
      <c r="M222" s="178"/>
      <c r="N222" s="184">
        <f>N77</f>
        <v>0</v>
      </c>
      <c r="O222" s="183"/>
      <c r="P222" s="184"/>
      <c r="Q222" s="185"/>
    </row>
    <row r="223" spans="1:17" s="17" customFormat="1" ht="9" customHeight="1">
      <c r="A223" s="172" t="s">
        <v>32</v>
      </c>
      <c r="B223" s="171"/>
      <c r="C223" s="173">
        <f t="shared" si="3"/>
        <v>0</v>
      </c>
      <c r="D223" s="174">
        <v>6</v>
      </c>
      <c r="E223" s="234" t="str">
        <f t="shared" si="4"/>
        <v>ΓΛΕΖΟΣ</v>
      </c>
      <c r="F223" s="174">
        <v>14</v>
      </c>
      <c r="G223" s="65" t="str">
        <f t="shared" si="5"/>
        <v>ΑΘΕΡΙΝΟΣ</v>
      </c>
      <c r="H223" s="64"/>
      <c r="I223" s="176" t="s">
        <v>43</v>
      </c>
      <c r="J223" s="171"/>
      <c r="K223" s="177"/>
      <c r="L223" s="171"/>
      <c r="M223" s="178"/>
      <c r="N223" s="179" t="s">
        <v>181</v>
      </c>
      <c r="O223" s="180"/>
      <c r="P223" s="180"/>
      <c r="Q223" s="181"/>
    </row>
    <row r="224" spans="1:17" s="17" customFormat="1" ht="9" customHeight="1">
      <c r="A224" s="172" t="s">
        <v>44</v>
      </c>
      <c r="B224" s="171"/>
      <c r="C224" s="173">
        <f t="shared" si="3"/>
        <v>0</v>
      </c>
      <c r="D224" s="174">
        <v>7</v>
      </c>
      <c r="E224" s="234" t="str">
        <f t="shared" si="4"/>
        <v>ΠΑΠΑΧΡΙΣΤΟΠΟΥΛΟΣ</v>
      </c>
      <c r="F224" s="174">
        <v>15</v>
      </c>
      <c r="G224" s="65" t="str">
        <f t="shared" si="5"/>
        <v>ΚΑΨΑΛΗΣ</v>
      </c>
      <c r="H224" s="64"/>
      <c r="I224" s="176" t="s">
        <v>45</v>
      </c>
      <c r="J224" s="171"/>
      <c r="K224" s="177"/>
      <c r="L224" s="171"/>
      <c r="M224" s="178"/>
      <c r="N224" s="171">
        <f>N79</f>
        <v>0</v>
      </c>
      <c r="O224" s="177"/>
      <c r="P224" s="171"/>
      <c r="Q224" s="178"/>
    </row>
    <row r="225" spans="1:17" s="17" customFormat="1" ht="9" customHeight="1">
      <c r="A225" s="186" t="s">
        <v>46</v>
      </c>
      <c r="B225" s="184"/>
      <c r="C225" s="187">
        <f t="shared" si="3"/>
        <v>0</v>
      </c>
      <c r="D225" s="195">
        <v>8</v>
      </c>
      <c r="E225" s="235" t="str">
        <f t="shared" si="4"/>
        <v>ΚΟΡΜΑΝΙΩΤΗΣ</v>
      </c>
      <c r="F225" s="195">
        <v>16</v>
      </c>
      <c r="G225" s="196" t="str">
        <f t="shared" si="5"/>
        <v>ΑΛΙΦΕΡΗΣ</v>
      </c>
      <c r="H225" s="198"/>
      <c r="I225" s="199" t="s">
        <v>47</v>
      </c>
      <c r="J225" s="184"/>
      <c r="K225" s="183"/>
      <c r="L225" s="184"/>
      <c r="M225" s="185"/>
      <c r="N225" s="184" t="str">
        <f>N80</f>
        <v>ΤΑΜΠΟΣΗ ΤΕΡΕΖΑ</v>
      </c>
      <c r="O225" s="183"/>
      <c r="P225" s="184"/>
      <c r="Q225" s="256"/>
    </row>
  </sheetData>
  <sheetProtection/>
  <mergeCells count="1">
    <mergeCell ref="A4:C4"/>
  </mergeCells>
  <conditionalFormatting sqref="G7:G70 G189 G175 G177 G179 G181 G183 G185 G187 G159 G161 G163 G165 G167 G169 G171 G173 G83:G146">
    <cfRule type="expression" priority="1" dxfId="3" stopIfTrue="1">
      <formula>AND($D7&lt;9,$C7&gt;0)</formula>
    </cfRule>
  </conditionalFormatting>
  <conditionalFormatting sqref="B7:B70 B83:B146 B159 B161 B163 B165 B167 B169 B171 B173 B175 B177 B179 B181 B183 B185 B187 B189">
    <cfRule type="cellIs" priority="2" dxfId="10" operator="equal" stopIfTrue="1">
      <formula>"QA"</formula>
    </cfRule>
    <cfRule type="cellIs" priority="3" dxfId="10" operator="equal" stopIfTrue="1">
      <formula>"DA"</formula>
    </cfRule>
  </conditionalFormatting>
  <conditionalFormatting sqref="E187 E177 E185 E183 E181 E179 E175 E171 E173 E161 E169 E167 E165 E163 E159 E189">
    <cfRule type="cellIs" priority="4" dxfId="1" operator="equal" stopIfTrue="1">
      <formula>"Bye"</formula>
    </cfRule>
  </conditionalFormatting>
  <conditionalFormatting sqref="D7:D70 D83:D146">
    <cfRule type="expression" priority="5" dxfId="168" stopIfTrue="1">
      <formula>$D7&lt;17</formula>
    </cfRule>
  </conditionalFormatting>
  <conditionalFormatting sqref="L58 L42 L26 L10 L50 L34 L18 L66 N14 N30 N46 N62 L134 L118 L102 L86 L126 L110 L94 L142 N90 N106 N122 N138 N174 J186 J178 J162 L182 L166 J170">
    <cfRule type="expression" priority="6" dxfId="9" stopIfTrue="1">
      <formula>AND($N$1="CU",J10="Umpire")</formula>
    </cfRule>
    <cfRule type="expression" priority="7" dxfId="8" stopIfTrue="1">
      <formula>AND($N$1="CU",J10&lt;&gt;"Umpire",K10&lt;&gt;"")</formula>
    </cfRule>
    <cfRule type="expression" priority="8" dxfId="7"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P174 J160 J164 J168 J172 J176 J180 J184 J188">
    <cfRule type="expression" priority="9" dxfId="3" stopIfTrue="1">
      <formula>I8="as"</formula>
    </cfRule>
    <cfRule type="expression" priority="10" dxfId="3" stopIfTrue="1">
      <formula>I8="bs"</formula>
    </cfRule>
  </conditionalFormatting>
  <conditionalFormatting sqref="J145 J9 J11 J13 J15 J17 J19 J21 J23 J25 J27 J29 J31 J33 J35 J37 J39 J41 J43 J45 J47 J49 J51 J53 J55 J57 J59 J61 J63 J65 J69 J83 J85 J87 J89 J91 J93 J95 J97 J99 J101 J103 J105 J107 J109 J111 J113 J115 J117 J119 J121 J123 J125 J127 J129 J131 J133 J135 J137 J139 J141 J143 J67">
    <cfRule type="expression" priority="11" dxfId="3" stopIfTrue="1">
      <formula>I10="as"</formula>
    </cfRule>
    <cfRule type="expression" priority="12" dxfId="3" stopIfTrue="1">
      <formula>I10="bs"</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2" stopIfTrue="1">
      <formula>$N$1="CU"</formula>
    </cfRule>
  </conditionalFormatting>
  <conditionalFormatting sqref="J7">
    <cfRule type="expression" priority="14" dxfId="3" stopIfTrue="1">
      <formula>I8="as"</formula>
    </cfRule>
    <cfRule type="expression" priority="15" dxfId="3" stopIfTrue="1">
      <formula>I8="bs"</formula>
    </cfRule>
  </conditionalFormatting>
  <dataValidations count="2">
    <dataValidation type="list" allowBlank="1" showInputMessage="1" sqref="L10 L18 L26 L34 L42 L126 L134 L142 N90 N106 N122 N138 L50 L58 L66 N14 N30 N46 N62 L86 L94 L102 L110 L118 L166 J178 J186 L182 J170 J162 N174">
      <formula1>$T$7:$T$16</formula1>
    </dataValidation>
    <dataValidation allowBlank="1" showInputMessage="1" sqref="H160 H184 H164 H168 H172 H176 H180 H188"/>
  </dataValidations>
  <printOptions horizontalCentered="1"/>
  <pageMargins left="0.35" right="0.35" top="0.35" bottom="0.35" header="0" footer="0"/>
  <pageSetup horizontalDpi="600" verticalDpi="600" orientation="portrait" paperSize="9" r:id="rId4"/>
  <rowBreaks count="2" manualBreakCount="2">
    <brk id="80" max="255" man="1"/>
    <brk id="15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21"/>
  <dimension ref="A1:T225"/>
  <sheetViews>
    <sheetView showGridLines="0" showZeros="0" zoomScalePageLayoutView="0" workbookViewId="0" topLeftCell="A1">
      <selection activeCell="P176" sqref="P17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0" style="0" hidden="1" customWidth="1"/>
    <col min="19" max="19" width="8.28125" style="0" customWidth="1"/>
    <col min="20" max="20" width="9.8515625" style="0" hidden="1" customWidth="1"/>
  </cols>
  <sheetData>
    <row r="1" spans="1:17" s="79" customFormat="1" ht="21.75" customHeight="1">
      <c r="A1" s="66" t="str">
        <f>'Week SetUp'!$A$6</f>
        <v>FILOTHEI TENNIS OPEN 2011</v>
      </c>
      <c r="B1" s="66"/>
      <c r="C1" s="82"/>
      <c r="D1" s="82"/>
      <c r="E1" s="82"/>
      <c r="F1" s="82"/>
      <c r="G1" s="82"/>
      <c r="H1" s="82"/>
      <c r="I1" s="83"/>
      <c r="J1" s="75" t="s">
        <v>211</v>
      </c>
      <c r="K1" s="75"/>
      <c r="L1" s="67"/>
      <c r="M1" s="83"/>
      <c r="N1" s="83" t="s">
        <v>204</v>
      </c>
      <c r="O1" s="83"/>
      <c r="P1" s="82"/>
      <c r="Q1" s="83"/>
    </row>
    <row r="2" spans="1:17" s="73" customFormat="1" ht="12.75">
      <c r="A2" s="68">
        <f>'Week SetUp'!$A$8</f>
        <v>0</v>
      </c>
      <c r="B2" s="68"/>
      <c r="C2" s="68"/>
      <c r="D2" s="68"/>
      <c r="E2" s="68"/>
      <c r="F2" s="84"/>
      <c r="G2" s="74"/>
      <c r="H2" s="74"/>
      <c r="I2" s="85"/>
      <c r="J2" s="75" t="s">
        <v>209</v>
      </c>
      <c r="K2" s="75"/>
      <c r="L2" s="75"/>
      <c r="M2" s="85"/>
      <c r="N2" s="74"/>
      <c r="O2" s="85"/>
      <c r="P2" s="74"/>
      <c r="Q2" s="85"/>
    </row>
    <row r="3" spans="1:17" s="18" customFormat="1" ht="11.25" customHeight="1">
      <c r="A3" s="56" t="s">
        <v>11</v>
      </c>
      <c r="B3" s="56"/>
      <c r="C3" s="56"/>
      <c r="D3" s="56"/>
      <c r="E3" s="56"/>
      <c r="F3" s="56" t="s">
        <v>5</v>
      </c>
      <c r="G3" s="56"/>
      <c r="H3" s="56"/>
      <c r="I3" s="87"/>
      <c r="J3" s="56" t="s">
        <v>6</v>
      </c>
      <c r="K3" s="87"/>
      <c r="L3" s="61"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7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52</v>
      </c>
      <c r="M5" s="96"/>
      <c r="N5" s="94" t="s">
        <v>113</v>
      </c>
      <c r="O5" s="96"/>
      <c r="P5" s="94" t="s">
        <v>114</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10.5" customHeight="1">
      <c r="A7" s="105" t="s">
        <v>33</v>
      </c>
      <c r="B7" s="107"/>
      <c r="C7" s="107"/>
      <c r="D7" s="108">
        <v>1</v>
      </c>
      <c r="E7" s="109" t="s">
        <v>367</v>
      </c>
      <c r="F7" s="109" t="s">
        <v>248</v>
      </c>
      <c r="G7" s="109"/>
      <c r="H7" s="109"/>
      <c r="I7" s="328"/>
      <c r="J7" s="329" t="str">
        <f>UPPER(IF(OR(I8="a",I8="as"),E7,IF(OR(I8="b",I8="bs"),E8,)))</f>
        <v>ΧΙΡΙΣΤΑΝΙΔΗΣ</v>
      </c>
      <c r="K7" s="330"/>
      <c r="L7" s="331"/>
      <c r="M7" s="331"/>
      <c r="N7" s="331"/>
      <c r="O7" s="331"/>
      <c r="P7" s="331"/>
      <c r="Q7" s="332" t="s">
        <v>115</v>
      </c>
      <c r="R7" s="118"/>
      <c r="T7" s="119" t="e">
        <f>#REF!</f>
        <v>#REF!</v>
      </c>
    </row>
    <row r="8" spans="1:20" s="46" customFormat="1" ht="9" customHeight="1">
      <c r="A8" s="209" t="s">
        <v>36</v>
      </c>
      <c r="B8" s="107">
        <f>IF($D8="","",VLOOKUP($D8,#REF!,15))</f>
      </c>
      <c r="C8" s="107">
        <f>IF($D8="","",VLOOKUP($D8,#REF!,16))</f>
      </c>
      <c r="D8" s="108"/>
      <c r="E8" s="128" t="s">
        <v>226</v>
      </c>
      <c r="F8" s="128">
        <f>IF($D8="","",VLOOKUP($D8,#REF!,3))</f>
      </c>
      <c r="G8" s="128"/>
      <c r="H8" s="128">
        <f>IF($D8="","",VLOOKUP($D8,#REF!,4))</f>
      </c>
      <c r="I8" s="333" t="s">
        <v>364</v>
      </c>
      <c r="J8" s="334"/>
      <c r="K8" s="335" t="s">
        <v>821</v>
      </c>
      <c r="L8" s="329" t="str">
        <f>UPPER(IF(OR(K8="a",K8="as"),J7,IF(OR(K8="b",K8="bs"),J9,)))</f>
        <v>ΧΙΡΙΣΤΑΝΙΔΗΣ</v>
      </c>
      <c r="M8" s="330"/>
      <c r="N8" s="331"/>
      <c r="O8" s="331"/>
      <c r="P8" s="331"/>
      <c r="Q8" s="331"/>
      <c r="R8" s="118"/>
      <c r="T8" s="127" t="e">
        <f>#REF!</f>
        <v>#REF!</v>
      </c>
    </row>
    <row r="9" spans="1:20" s="46" customFormat="1" ht="9" customHeight="1">
      <c r="A9" s="120" t="s">
        <v>38</v>
      </c>
      <c r="B9" s="107">
        <f>IF($D9="","",VLOOKUP($D9,#REF!,15))</f>
      </c>
      <c r="C9" s="107">
        <f>IF($D9="","",VLOOKUP($D9,#REF!,16))</f>
      </c>
      <c r="D9" s="108"/>
      <c r="E9" s="128" t="s">
        <v>381</v>
      </c>
      <c r="F9" s="128" t="s">
        <v>268</v>
      </c>
      <c r="G9" s="128"/>
      <c r="H9" s="128">
        <f>IF($D9="","",VLOOKUP($D9,#REF!,4))</f>
      </c>
      <c r="I9" s="328"/>
      <c r="J9" s="329" t="str">
        <f>UPPER(IF(OR(I10="a",I10="as"),E9,IF(OR(I10="b",I10="bs"),E10,)))</f>
        <v>ΓΕΩΡΓΙΟΥ</v>
      </c>
      <c r="K9" s="336"/>
      <c r="L9" s="334" t="s">
        <v>827</v>
      </c>
      <c r="M9" s="337"/>
      <c r="N9" s="331"/>
      <c r="O9" s="331"/>
      <c r="P9" s="331"/>
      <c r="Q9" s="331"/>
      <c r="R9" s="118"/>
      <c r="T9" s="127" t="e">
        <f>#REF!</f>
        <v>#REF!</v>
      </c>
    </row>
    <row r="10" spans="1:20" s="46" customFormat="1" ht="9" customHeight="1">
      <c r="A10" s="120" t="s">
        <v>40</v>
      </c>
      <c r="B10" s="107">
        <f>IF($D10="","",VLOOKUP($D10,#REF!,15))</f>
      </c>
      <c r="C10" s="107">
        <f>IF($D10="","",VLOOKUP($D10,#REF!,16))</f>
      </c>
      <c r="D10" s="108"/>
      <c r="E10" s="128" t="s">
        <v>382</v>
      </c>
      <c r="F10" s="128" t="s">
        <v>254</v>
      </c>
      <c r="G10" s="128"/>
      <c r="H10" s="128">
        <f>IF($D10="","",VLOOKUP($D10,#REF!,4))</f>
      </c>
      <c r="I10" s="333" t="s">
        <v>824</v>
      </c>
      <c r="J10" s="334" t="s">
        <v>850</v>
      </c>
      <c r="K10" s="338"/>
      <c r="L10" s="339" t="s">
        <v>13</v>
      </c>
      <c r="M10" s="340" t="s">
        <v>364</v>
      </c>
      <c r="N10" s="329" t="str">
        <f>UPPER(IF(OR(M10="a",M10="as"),L8,IF(OR(M10="b",M10="bs"),L12,)))</f>
        <v>ΧΙΡΙΣΤΑΝΙΔΗΣ</v>
      </c>
      <c r="O10" s="330"/>
      <c r="P10" s="331"/>
      <c r="Q10" s="331"/>
      <c r="R10" s="118"/>
      <c r="T10" s="127" t="e">
        <f>#REF!</f>
        <v>#REF!</v>
      </c>
    </row>
    <row r="11" spans="1:20" s="46" customFormat="1" ht="9" customHeight="1">
      <c r="A11" s="120" t="s">
        <v>42</v>
      </c>
      <c r="B11" s="107">
        <f>IF($D11="","",VLOOKUP($D11,#REF!,15))</f>
      </c>
      <c r="C11" s="107">
        <f>IF($D11="","",VLOOKUP($D11,#REF!,16))</f>
      </c>
      <c r="D11" s="108"/>
      <c r="E11" s="128" t="s">
        <v>383</v>
      </c>
      <c r="F11" s="128" t="s">
        <v>307</v>
      </c>
      <c r="G11" s="128"/>
      <c r="H11" s="128">
        <f>IF($D11="","",VLOOKUP($D11,#REF!,4))</f>
      </c>
      <c r="I11" s="328"/>
      <c r="J11" s="329" t="str">
        <f>UPPER(IF(OR(I12="a",I12="as"),E11,IF(OR(I12="b",I12="bs"),E12,)))</f>
        <v>ΔΕΣΥΠΡΗΣ</v>
      </c>
      <c r="K11" s="330"/>
      <c r="L11" s="341"/>
      <c r="M11" s="342"/>
      <c r="N11" s="334" t="s">
        <v>819</v>
      </c>
      <c r="O11" s="343"/>
      <c r="P11" s="331"/>
      <c r="Q11" s="331"/>
      <c r="R11" s="118"/>
      <c r="T11" s="127" t="e">
        <f>#REF!</f>
        <v>#REF!</v>
      </c>
    </row>
    <row r="12" spans="1:20" s="46" customFormat="1" ht="9" customHeight="1">
      <c r="A12" s="120" t="s">
        <v>43</v>
      </c>
      <c r="B12" s="107">
        <f>IF($D12="","",VLOOKUP($D12,#REF!,15))</f>
      </c>
      <c r="C12" s="107">
        <f>IF($D12="","",VLOOKUP($D12,#REF!,16))</f>
      </c>
      <c r="D12" s="108"/>
      <c r="E12" s="128" t="s">
        <v>384</v>
      </c>
      <c r="F12" s="128" t="s">
        <v>268</v>
      </c>
      <c r="G12" s="128"/>
      <c r="H12" s="128">
        <f>IF($D12="","",VLOOKUP($D12,#REF!,4))</f>
      </c>
      <c r="I12" s="333" t="s">
        <v>363</v>
      </c>
      <c r="J12" s="334" t="s">
        <v>831</v>
      </c>
      <c r="K12" s="335" t="s">
        <v>820</v>
      </c>
      <c r="L12" s="329" t="str">
        <f>UPPER(IF(OR(K12="a",K12="as"),J11,IF(OR(K12="b",K12="bs"),J13,)))</f>
        <v>ΔΕΣΥΠΡΗΣ</v>
      </c>
      <c r="M12" s="344"/>
      <c r="N12" s="331"/>
      <c r="O12" s="337"/>
      <c r="P12" s="331"/>
      <c r="Q12" s="331"/>
      <c r="R12" s="118"/>
      <c r="T12" s="127" t="e">
        <f>#REF!</f>
        <v>#REF!</v>
      </c>
    </row>
    <row r="13" spans="1:20" s="46" customFormat="1" ht="9" customHeight="1">
      <c r="A13" s="209" t="s">
        <v>45</v>
      </c>
      <c r="B13" s="107">
        <f>IF($D13="","",VLOOKUP($D13,#REF!,15))</f>
      </c>
      <c r="C13" s="107">
        <f>IF($D13="","",VLOOKUP($D13,#REF!,16))</f>
      </c>
      <c r="D13" s="108"/>
      <c r="E13" s="128" t="s">
        <v>385</v>
      </c>
      <c r="F13" s="128" t="s">
        <v>386</v>
      </c>
      <c r="G13" s="128"/>
      <c r="H13" s="128">
        <f>IF($D13="","",VLOOKUP($D13,#REF!,4))</f>
      </c>
      <c r="I13" s="328"/>
      <c r="J13" s="329" t="str">
        <f>UPPER(IF(OR(I14="a",I14="as"),E13,IF(OR(I14="b",I14="bs"),E14,)))</f>
        <v>ΚΟΝΔΥΛΗΣ</v>
      </c>
      <c r="K13" s="345"/>
      <c r="L13" s="334" t="s">
        <v>895</v>
      </c>
      <c r="M13" s="338"/>
      <c r="N13" s="331"/>
      <c r="O13" s="337"/>
      <c r="P13" s="331"/>
      <c r="Q13" s="331"/>
      <c r="R13" s="118"/>
      <c r="T13" s="127" t="e">
        <f>#REF!</f>
        <v>#REF!</v>
      </c>
    </row>
    <row r="14" spans="1:20" s="46" customFormat="1" ht="9" customHeight="1">
      <c r="A14" s="209" t="s">
        <v>47</v>
      </c>
      <c r="B14" s="107">
        <f>IF($D14="","",VLOOKUP($D14,#REF!,15))</f>
      </c>
      <c r="C14" s="107">
        <f>IF($D14="","",VLOOKUP($D14,#REF!,16))</f>
      </c>
      <c r="D14" s="108"/>
      <c r="E14" s="128" t="s">
        <v>310</v>
      </c>
      <c r="F14" s="128" t="s">
        <v>252</v>
      </c>
      <c r="G14" s="128"/>
      <c r="H14" s="128">
        <f>IF($D14="","",VLOOKUP($D14,#REF!,4))</f>
      </c>
      <c r="I14" s="333" t="s">
        <v>824</v>
      </c>
      <c r="J14" s="334" t="s">
        <v>851</v>
      </c>
      <c r="K14" s="331"/>
      <c r="L14" s="338"/>
      <c r="M14" s="346"/>
      <c r="N14" s="339" t="s">
        <v>13</v>
      </c>
      <c r="O14" s="340" t="s">
        <v>364</v>
      </c>
      <c r="P14" s="329" t="str">
        <f>UPPER(IF(OR(O14="a",O14="as"),N10,IF(OR(O14="b",O14="bs"),N18,)))</f>
        <v>ΧΙΡΙΣΤΑΝΙΔΗΣ</v>
      </c>
      <c r="Q14" s="330"/>
      <c r="R14" s="118"/>
      <c r="T14" s="127" t="e">
        <f>#REF!</f>
        <v>#REF!</v>
      </c>
    </row>
    <row r="15" spans="1:20" s="46" customFormat="1" ht="9" customHeight="1">
      <c r="A15" s="209" t="s">
        <v>53</v>
      </c>
      <c r="B15" s="107">
        <f>IF($D15="","",VLOOKUP($D15,#REF!,15))</f>
      </c>
      <c r="C15" s="107">
        <f>IF($D15="","",VLOOKUP($D15,#REF!,16))</f>
      </c>
      <c r="D15" s="108"/>
      <c r="E15" s="128" t="s">
        <v>387</v>
      </c>
      <c r="F15" s="128" t="s">
        <v>307</v>
      </c>
      <c r="G15" s="128"/>
      <c r="H15" s="128">
        <f>IF($D15="","",VLOOKUP($D15,#REF!,4))</f>
      </c>
      <c r="I15" s="328"/>
      <c r="J15" s="329" t="str">
        <f>UPPER(IF(OR(I16="a",I16="as"),E15,IF(OR(I16="b",I16="bs"),E16,)))</f>
        <v>ΚΩΣΤΟΠΟΥΛΟΣ</v>
      </c>
      <c r="K15" s="330"/>
      <c r="L15" s="331"/>
      <c r="M15" s="331"/>
      <c r="N15" s="331"/>
      <c r="O15" s="337"/>
      <c r="P15" s="334" t="s">
        <v>860</v>
      </c>
      <c r="Q15" s="338"/>
      <c r="R15" s="118"/>
      <c r="T15" s="127" t="e">
        <f>#REF!</f>
        <v>#REF!</v>
      </c>
    </row>
    <row r="16" spans="1:20" s="46" customFormat="1" ht="9" customHeight="1" thickBot="1">
      <c r="A16" s="209" t="s">
        <v>54</v>
      </c>
      <c r="B16" s="107">
        <f>IF($D16="","",VLOOKUP($D16,#REF!,15))</f>
      </c>
      <c r="C16" s="107">
        <f>IF($D16="","",VLOOKUP($D16,#REF!,16))</f>
      </c>
      <c r="D16" s="108"/>
      <c r="E16" s="128" t="s">
        <v>354</v>
      </c>
      <c r="F16" s="128" t="s">
        <v>295</v>
      </c>
      <c r="G16" s="128"/>
      <c r="H16" s="128">
        <f>IF($D16="","",VLOOKUP($D16,#REF!,4))</f>
      </c>
      <c r="I16" s="333" t="s">
        <v>820</v>
      </c>
      <c r="J16" s="334" t="s">
        <v>895</v>
      </c>
      <c r="K16" s="335" t="s">
        <v>820</v>
      </c>
      <c r="L16" s="329" t="str">
        <f>UPPER(IF(OR(K16="a",K16="as"),J15,IF(OR(K16="b",K16="bs"),J17,)))</f>
        <v>ΚΩΣΤΟΠΟΥΛΟΣ</v>
      </c>
      <c r="M16" s="330"/>
      <c r="N16" s="331"/>
      <c r="O16" s="337"/>
      <c r="P16" s="331"/>
      <c r="Q16" s="338"/>
      <c r="R16" s="118"/>
      <c r="T16" s="142" t="e">
        <f>#REF!</f>
        <v>#REF!</v>
      </c>
    </row>
    <row r="17" spans="1:18" s="46" customFormat="1" ht="9" customHeight="1">
      <c r="A17" s="120" t="s">
        <v>55</v>
      </c>
      <c r="B17" s="107">
        <f>IF($D17="","",VLOOKUP($D17,#REF!,15))</f>
      </c>
      <c r="C17" s="107">
        <f>IF($D17="","",VLOOKUP($D17,#REF!,16))</f>
      </c>
      <c r="D17" s="108"/>
      <c r="E17" s="128" t="s">
        <v>388</v>
      </c>
      <c r="F17" s="128" t="s">
        <v>252</v>
      </c>
      <c r="G17" s="128"/>
      <c r="H17" s="128">
        <f>IF($D17="","",VLOOKUP($D17,#REF!,4))</f>
      </c>
      <c r="I17" s="328"/>
      <c r="J17" s="329" t="str">
        <f>UPPER(IF(OR(I18="a",I18="as"),E17,IF(OR(I18="b",I18="bs"),E18,)))</f>
        <v>ΜΑΡΜΑΡΑΣ</v>
      </c>
      <c r="K17" s="336"/>
      <c r="L17" s="334" t="s">
        <v>886</v>
      </c>
      <c r="M17" s="337"/>
      <c r="N17" s="331"/>
      <c r="O17" s="337"/>
      <c r="P17" s="331"/>
      <c r="Q17" s="338"/>
      <c r="R17" s="118"/>
    </row>
    <row r="18" spans="1:18" s="46" customFormat="1" ht="9" customHeight="1">
      <c r="A18" s="120" t="s">
        <v>56</v>
      </c>
      <c r="B18" s="107">
        <f>IF($D18="","",VLOOKUP($D18,#REF!,15))</f>
      </c>
      <c r="C18" s="107">
        <f>IF($D18="","",VLOOKUP($D18,#REF!,16))</f>
      </c>
      <c r="D18" s="108"/>
      <c r="E18" s="128" t="s">
        <v>389</v>
      </c>
      <c r="F18" s="128" t="s">
        <v>335</v>
      </c>
      <c r="G18" s="128"/>
      <c r="H18" s="128">
        <f>IF($D18="","",VLOOKUP($D18,#REF!,4))</f>
      </c>
      <c r="I18" s="333" t="s">
        <v>365</v>
      </c>
      <c r="J18" s="334" t="s">
        <v>852</v>
      </c>
      <c r="K18" s="338"/>
      <c r="L18" s="339" t="s">
        <v>13</v>
      </c>
      <c r="M18" s="340" t="s">
        <v>365</v>
      </c>
      <c r="N18" s="329" t="str">
        <f>UPPER(IF(OR(M18="a",M18="as"),L16,IF(OR(M18="b",M18="bs"),L20,)))</f>
        <v>ΒΑΡΒΕΡΗΣ</v>
      </c>
      <c r="O18" s="345"/>
      <c r="P18" s="331"/>
      <c r="Q18" s="338"/>
      <c r="R18" s="118"/>
    </row>
    <row r="19" spans="1:18" s="46" customFormat="1" ht="9" customHeight="1">
      <c r="A19" s="120" t="s">
        <v>57</v>
      </c>
      <c r="B19" s="107">
        <f>IF($D19="","",VLOOKUP($D19,#REF!,15))</f>
      </c>
      <c r="C19" s="107">
        <f>IF($D19="","",VLOOKUP($D19,#REF!,16))</f>
      </c>
      <c r="D19" s="108"/>
      <c r="E19" s="128" t="s">
        <v>390</v>
      </c>
      <c r="F19" s="128" t="s">
        <v>391</v>
      </c>
      <c r="G19" s="128"/>
      <c r="H19" s="128">
        <f>IF($D19="","",VLOOKUP($D19,#REF!,4))</f>
      </c>
      <c r="I19" s="328"/>
      <c r="J19" s="329" t="str">
        <f>UPPER(IF(OR(I20="a",I20="as"),E19,IF(OR(I20="b",I20="bs"),E20,)))</f>
        <v>ΜΠΙΡΗΣ</v>
      </c>
      <c r="K19" s="330"/>
      <c r="L19" s="341"/>
      <c r="M19" s="342"/>
      <c r="N19" s="334" t="s">
        <v>866</v>
      </c>
      <c r="O19" s="331"/>
      <c r="P19" s="331"/>
      <c r="Q19" s="338"/>
      <c r="R19" s="118"/>
    </row>
    <row r="20" spans="1:18" s="46" customFormat="1" ht="9" customHeight="1">
      <c r="A20" s="120" t="s">
        <v>58</v>
      </c>
      <c r="B20" s="107">
        <f>IF($D20="","",VLOOKUP($D20,#REF!,15))</f>
      </c>
      <c r="C20" s="107">
        <f>IF($D20="","",VLOOKUP($D20,#REF!,16))</f>
      </c>
      <c r="D20" s="108"/>
      <c r="E20" s="128" t="s">
        <v>392</v>
      </c>
      <c r="F20" s="128" t="s">
        <v>307</v>
      </c>
      <c r="G20" s="128"/>
      <c r="H20" s="128">
        <f>IF($D20="","",VLOOKUP($D20,#REF!,4))</f>
      </c>
      <c r="I20" s="333" t="s">
        <v>820</v>
      </c>
      <c r="J20" s="334" t="s">
        <v>819</v>
      </c>
      <c r="K20" s="335" t="s">
        <v>365</v>
      </c>
      <c r="L20" s="329" t="str">
        <f>UPPER(IF(OR(K20="a",K20="as"),J19,IF(OR(K20="b",K20="bs"),J21,)))</f>
        <v>ΒΑΡΒΕΡΗΣ</v>
      </c>
      <c r="M20" s="344"/>
      <c r="N20" s="331"/>
      <c r="O20" s="331"/>
      <c r="P20" s="331"/>
      <c r="Q20" s="338"/>
      <c r="R20" s="118"/>
    </row>
    <row r="21" spans="1:18" s="46" customFormat="1" ht="9" customHeight="1">
      <c r="A21" s="209" t="s">
        <v>59</v>
      </c>
      <c r="B21" s="107">
        <f>IF($D21="","",VLOOKUP($D21,#REF!,15))</f>
      </c>
      <c r="C21" s="107">
        <f>IF($D21="","",VLOOKUP($D21,#REF!,16))</f>
      </c>
      <c r="D21" s="108"/>
      <c r="E21" s="128" t="s">
        <v>395</v>
      </c>
      <c r="F21" s="128" t="s">
        <v>244</v>
      </c>
      <c r="G21" s="128"/>
      <c r="H21" s="128">
        <f>IF($D21="","",VLOOKUP($D21,#REF!,4))</f>
      </c>
      <c r="I21" s="328"/>
      <c r="J21" s="329" t="str">
        <f>UPPER(IF(OR(I22="a",I22="as"),E21,IF(OR(I22="b",I22="bs"),E22,)))</f>
        <v>ΒΑΡΒΕΡΗΣ</v>
      </c>
      <c r="K21" s="345"/>
      <c r="L21" s="334" t="s">
        <v>860</v>
      </c>
      <c r="M21" s="338"/>
      <c r="N21" s="331"/>
      <c r="O21" s="331"/>
      <c r="P21" s="331"/>
      <c r="Q21" s="338"/>
      <c r="R21" s="118"/>
    </row>
    <row r="22" spans="1:18" s="46" customFormat="1" ht="9" customHeight="1">
      <c r="A22" s="146" t="s">
        <v>60</v>
      </c>
      <c r="B22" s="107"/>
      <c r="C22" s="107"/>
      <c r="D22" s="108">
        <v>14</v>
      </c>
      <c r="E22" s="109" t="s">
        <v>360</v>
      </c>
      <c r="F22" s="109" t="s">
        <v>248</v>
      </c>
      <c r="G22" s="109"/>
      <c r="H22" s="109"/>
      <c r="I22" s="333" t="s">
        <v>820</v>
      </c>
      <c r="J22" s="334" t="s">
        <v>864</v>
      </c>
      <c r="K22" s="331"/>
      <c r="L22" s="338"/>
      <c r="M22" s="346"/>
      <c r="N22" s="338"/>
      <c r="O22" s="338"/>
      <c r="P22" s="338"/>
      <c r="Q22" s="338"/>
      <c r="R22" s="118"/>
    </row>
    <row r="23" spans="1:18" s="46" customFormat="1" ht="9" customHeight="1">
      <c r="A23" s="105" t="s">
        <v>62</v>
      </c>
      <c r="B23" s="107"/>
      <c r="C23" s="107"/>
      <c r="D23" s="108">
        <v>12</v>
      </c>
      <c r="E23" s="109" t="s">
        <v>374</v>
      </c>
      <c r="F23" s="109" t="s">
        <v>248</v>
      </c>
      <c r="G23" s="109"/>
      <c r="H23" s="109"/>
      <c r="I23" s="328"/>
      <c r="J23" s="329" t="str">
        <f>UPPER(IF(OR(I24="a",I24="as"),E23,IF(OR(I24="b",I24="bs"),E24,)))</f>
        <v>ΠΟΛΥΔΑΚΗΣ</v>
      </c>
      <c r="K23" s="330"/>
      <c r="L23" s="331"/>
      <c r="M23" s="331"/>
      <c r="N23" s="331"/>
      <c r="O23" s="331"/>
      <c r="P23" s="331"/>
      <c r="Q23" s="338"/>
      <c r="R23" s="118"/>
    </row>
    <row r="24" spans="1:18" s="46" customFormat="1" ht="9" customHeight="1">
      <c r="A24" s="209" t="s">
        <v>63</v>
      </c>
      <c r="B24" s="107"/>
      <c r="C24" s="107"/>
      <c r="D24" s="108"/>
      <c r="E24" s="128" t="s">
        <v>396</v>
      </c>
      <c r="F24" s="128" t="s">
        <v>397</v>
      </c>
      <c r="G24" s="128"/>
      <c r="H24" s="128">
        <f>IF($D24="","",VLOOKUP($D24,#REF!,4))</f>
      </c>
      <c r="I24" s="333" t="s">
        <v>363</v>
      </c>
      <c r="J24" s="334" t="s">
        <v>819</v>
      </c>
      <c r="K24" s="335" t="s">
        <v>820</v>
      </c>
      <c r="L24" s="329" t="str">
        <f>UPPER(IF(OR(K24="a",K24="as"),J23,IF(OR(K24="b",K24="bs"),J25,)))</f>
        <v>ΠΟΛΥΔΑΚΗΣ</v>
      </c>
      <c r="M24" s="330"/>
      <c r="N24" s="331"/>
      <c r="O24" s="331"/>
      <c r="P24" s="331"/>
      <c r="Q24" s="338"/>
      <c r="R24" s="118"/>
    </row>
    <row r="25" spans="1:18" s="46" customFormat="1" ht="9" customHeight="1">
      <c r="A25" s="120" t="s">
        <v>64</v>
      </c>
      <c r="B25" s="107"/>
      <c r="C25" s="107"/>
      <c r="D25" s="108"/>
      <c r="E25" s="128" t="s">
        <v>275</v>
      </c>
      <c r="F25" s="128" t="s">
        <v>276</v>
      </c>
      <c r="G25" s="128"/>
      <c r="H25" s="128">
        <f>IF($D25="","",VLOOKUP($D25,#REF!,4))</f>
      </c>
      <c r="I25" s="328"/>
      <c r="J25" s="329" t="str">
        <f>UPPER(IF(OR(I26="a",I26="as"),E25,IF(OR(I26="b",I26="bs"),E26,)))</f>
        <v>ΑΘΑΝΑΣΟΠΟΥΛΟΣ</v>
      </c>
      <c r="K25" s="336"/>
      <c r="L25" s="334" t="s">
        <v>833</v>
      </c>
      <c r="M25" s="337"/>
      <c r="N25" s="331"/>
      <c r="O25" s="331"/>
      <c r="P25" s="331"/>
      <c r="Q25" s="338"/>
      <c r="R25" s="118"/>
    </row>
    <row r="26" spans="1:18" s="46" customFormat="1" ht="9" customHeight="1">
      <c r="A26" s="120" t="s">
        <v>65</v>
      </c>
      <c r="B26" s="107">
        <f>IF($D26="","",VLOOKUP($D26,#REF!,15))</f>
      </c>
      <c r="C26" s="107">
        <f>IF($D26="","",VLOOKUP($D26,#REF!,16))</f>
      </c>
      <c r="D26" s="108"/>
      <c r="E26" s="128" t="s">
        <v>273</v>
      </c>
      <c r="F26" s="128" t="s">
        <v>274</v>
      </c>
      <c r="G26" s="128"/>
      <c r="H26" s="128">
        <f>IF($D26="","",VLOOKUP($D26,#REF!,4))</f>
      </c>
      <c r="I26" s="333" t="s">
        <v>363</v>
      </c>
      <c r="J26" s="334" t="s">
        <v>819</v>
      </c>
      <c r="K26" s="338"/>
      <c r="L26" s="339" t="s">
        <v>13</v>
      </c>
      <c r="M26" s="340" t="s">
        <v>365</v>
      </c>
      <c r="N26" s="329" t="str">
        <f>UPPER(IF(OR(M26="a",M26="as"),L24,IF(OR(M26="b",M26="bs"),L28,)))</f>
        <v>ΧΑΤΖΗΝΙΚΟΛΑΟΥ</v>
      </c>
      <c r="O26" s="330"/>
      <c r="P26" s="331"/>
      <c r="Q26" s="331"/>
      <c r="R26" s="118"/>
    </row>
    <row r="27" spans="1:18" s="46" customFormat="1" ht="9" customHeight="1">
      <c r="A27" s="120" t="s">
        <v>66</v>
      </c>
      <c r="B27" s="107">
        <f>IF($D27="","",VLOOKUP($D27,#REF!,15))</f>
      </c>
      <c r="C27" s="107">
        <f>IF($D27="","",VLOOKUP($D27,#REF!,16))</f>
      </c>
      <c r="D27" s="108"/>
      <c r="E27" s="128" t="s">
        <v>399</v>
      </c>
      <c r="F27" s="128" t="s">
        <v>322</v>
      </c>
      <c r="G27" s="128"/>
      <c r="H27" s="128">
        <f>IF($D27="","",VLOOKUP($D27,#REF!,4))</f>
      </c>
      <c r="I27" s="328"/>
      <c r="J27" s="329" t="str">
        <f>UPPER(IF(OR(I28="a",I28="as"),E27,IF(OR(I28="b",I28="bs"),E28,)))</f>
        <v>ΧΑΤΖΗΝΙΚΟΛΑΟΥ</v>
      </c>
      <c r="K27" s="330"/>
      <c r="L27" s="341"/>
      <c r="M27" s="342"/>
      <c r="N27" s="334" t="s">
        <v>831</v>
      </c>
      <c r="O27" s="343"/>
      <c r="P27" s="331"/>
      <c r="Q27" s="331"/>
      <c r="R27" s="118"/>
    </row>
    <row r="28" spans="1:18" s="46" customFormat="1" ht="9" customHeight="1">
      <c r="A28" s="120" t="s">
        <v>67</v>
      </c>
      <c r="B28" s="107">
        <f>IF($D28="","",VLOOKUP($D28,#REF!,15))</f>
      </c>
      <c r="C28" s="107">
        <f>IF($D28="","",VLOOKUP($D28,#REF!,16))</f>
      </c>
      <c r="D28" s="108"/>
      <c r="E28" s="128" t="s">
        <v>445</v>
      </c>
      <c r="F28" s="128" t="s">
        <v>231</v>
      </c>
      <c r="G28" s="128"/>
      <c r="H28" s="128">
        <f>IF($D28="","",VLOOKUP($D28,#REF!,4))</f>
      </c>
      <c r="I28" s="333" t="s">
        <v>365</v>
      </c>
      <c r="J28" s="334" t="s">
        <v>833</v>
      </c>
      <c r="K28" s="335" t="s">
        <v>820</v>
      </c>
      <c r="L28" s="329" t="str">
        <f>UPPER(IF(OR(K28="a",K28="as"),J27,IF(OR(K28="b",K28="bs"),J29,)))</f>
        <v>ΧΑΤΖΗΝΙΚΟΛΑΟΥ</v>
      </c>
      <c r="M28" s="344"/>
      <c r="N28" s="331"/>
      <c r="O28" s="337"/>
      <c r="P28" s="331"/>
      <c r="Q28" s="331"/>
      <c r="R28" s="118"/>
    </row>
    <row r="29" spans="1:18" s="46" customFormat="1" ht="9" customHeight="1">
      <c r="A29" s="209" t="s">
        <v>68</v>
      </c>
      <c r="B29" s="107">
        <f>IF($D29="","",VLOOKUP($D29,#REF!,15))</f>
      </c>
      <c r="C29" s="107">
        <f>IF($D29="","",VLOOKUP($D29,#REF!,16))</f>
      </c>
      <c r="D29" s="108"/>
      <c r="E29" s="128" t="s">
        <v>305</v>
      </c>
      <c r="F29" s="128" t="s">
        <v>254</v>
      </c>
      <c r="G29" s="128"/>
      <c r="H29" s="128">
        <f>IF($D29="","",VLOOKUP($D29,#REF!,4))</f>
      </c>
      <c r="I29" s="328"/>
      <c r="J29" s="329" t="str">
        <f>UPPER(IF(OR(I30="a",I30="as"),E29,IF(OR(I30="b",I30="bs"),E30,)))</f>
        <v>ΖΩΡΖΟΣ</v>
      </c>
      <c r="K29" s="345"/>
      <c r="L29" s="334" t="s">
        <v>856</v>
      </c>
      <c r="M29" s="338"/>
      <c r="N29" s="331"/>
      <c r="O29" s="337"/>
      <c r="P29" s="331"/>
      <c r="Q29" s="331"/>
      <c r="R29" s="118"/>
    </row>
    <row r="30" spans="1:18" s="46" customFormat="1" ht="9" customHeight="1">
      <c r="A30" s="209" t="s">
        <v>69</v>
      </c>
      <c r="B30" s="107">
        <f>IF($D30="","",VLOOKUP($D30,#REF!,15))</f>
      </c>
      <c r="C30" s="107">
        <f>IF($D30="","",VLOOKUP($D30,#REF!,16))</f>
      </c>
      <c r="D30" s="108"/>
      <c r="E30" s="128" t="s">
        <v>426</v>
      </c>
      <c r="F30" s="128" t="s">
        <v>295</v>
      </c>
      <c r="G30" s="128"/>
      <c r="H30" s="128">
        <f>IF($D30="","",VLOOKUP($D30,#REF!,4))</f>
      </c>
      <c r="I30" s="333" t="s">
        <v>824</v>
      </c>
      <c r="J30" s="334" t="s">
        <v>819</v>
      </c>
      <c r="K30" s="331"/>
      <c r="L30" s="338"/>
      <c r="M30" s="346"/>
      <c r="N30" s="339" t="s">
        <v>13</v>
      </c>
      <c r="O30" s="340" t="s">
        <v>363</v>
      </c>
      <c r="P30" s="329" t="str">
        <f>UPPER(IF(OR(O30="a",O30="as"),N26,IF(OR(O30="b",O30="bs"),N34,)))</f>
        <v>ΧΑΤΖΗΝΙΚΟΛΑΟΥ</v>
      </c>
      <c r="Q30" s="330"/>
      <c r="R30" s="118"/>
    </row>
    <row r="31" spans="1:18" s="46" customFormat="1" ht="9" customHeight="1">
      <c r="A31" s="209" t="s">
        <v>70</v>
      </c>
      <c r="B31" s="107">
        <f>IF($D31="","",VLOOKUP($D31,#REF!,15))</f>
      </c>
      <c r="C31" s="107">
        <f>IF($D31="","",VLOOKUP($D31,#REF!,16))</f>
      </c>
      <c r="D31" s="108"/>
      <c r="E31" s="128" t="s">
        <v>424</v>
      </c>
      <c r="F31" s="128" t="s">
        <v>345</v>
      </c>
      <c r="G31" s="128"/>
      <c r="H31" s="128">
        <f>IF($D31="","",VLOOKUP($D31,#REF!,4))</f>
      </c>
      <c r="I31" s="328"/>
      <c r="J31" s="329" t="str">
        <f>UPPER(IF(OR(I32="a",I32="as"),E31,IF(OR(I32="b",I32="bs"),E32,)))</f>
        <v>ΔΟΥΔΑΛΗΣ</v>
      </c>
      <c r="K31" s="330"/>
      <c r="L31" s="331"/>
      <c r="M31" s="331"/>
      <c r="N31" s="331"/>
      <c r="O31" s="337"/>
      <c r="P31" s="334" t="s">
        <v>895</v>
      </c>
      <c r="Q31" s="338"/>
      <c r="R31" s="118"/>
    </row>
    <row r="32" spans="1:18" s="46" customFormat="1" ht="9" customHeight="1">
      <c r="A32" s="209" t="s">
        <v>71</v>
      </c>
      <c r="B32" s="107">
        <f>IF($D32="","",VLOOKUP($D32,#REF!,15))</f>
      </c>
      <c r="C32" s="107">
        <f>IF($D32="","",VLOOKUP($D32,#REF!,16))</f>
      </c>
      <c r="D32" s="108"/>
      <c r="E32" s="128" t="s">
        <v>389</v>
      </c>
      <c r="F32" s="128" t="s">
        <v>425</v>
      </c>
      <c r="G32" s="128"/>
      <c r="H32" s="128">
        <f>IF($D32="","",VLOOKUP($D32,#REF!,4))</f>
      </c>
      <c r="I32" s="333" t="s">
        <v>820</v>
      </c>
      <c r="J32" s="334" t="s">
        <v>831</v>
      </c>
      <c r="K32" s="335" t="s">
        <v>824</v>
      </c>
      <c r="L32" s="329" t="str">
        <f>UPPER(IF(OR(K32="a",K32="as"),J31,IF(OR(K32="b",K32="bs"),J33,)))</f>
        <v>ΣΚΑΡΛΑΤΙΔΗΣ</v>
      </c>
      <c r="M32" s="330"/>
      <c r="N32" s="331"/>
      <c r="O32" s="337"/>
      <c r="P32" s="331"/>
      <c r="Q32" s="338"/>
      <c r="R32" s="118"/>
    </row>
    <row r="33" spans="1:18" s="46" customFormat="1" ht="9" customHeight="1">
      <c r="A33" s="120" t="s">
        <v>72</v>
      </c>
      <c r="B33" s="107">
        <f>IF($D33="","",VLOOKUP($D33,#REF!,15))</f>
      </c>
      <c r="C33" s="107">
        <f>IF($D33="","",VLOOKUP($D33,#REF!,16))</f>
      </c>
      <c r="D33" s="108"/>
      <c r="E33" s="128" t="s">
        <v>418</v>
      </c>
      <c r="F33" s="128" t="s">
        <v>252</v>
      </c>
      <c r="G33" s="128"/>
      <c r="H33" s="128">
        <f>IF($D33="","",VLOOKUP($D33,#REF!,4))</f>
      </c>
      <c r="I33" s="328"/>
      <c r="J33" s="329" t="str">
        <f>UPPER(IF(OR(I34="a",I34="as"),E33,IF(OR(I34="b",I34="bs"),E34,)))</f>
        <v>ΣΚΑΡΛΑΤΙΔΗΣ</v>
      </c>
      <c r="K33" s="336"/>
      <c r="L33" s="334" t="s">
        <v>835</v>
      </c>
      <c r="M33" s="337"/>
      <c r="N33" s="331"/>
      <c r="O33" s="337"/>
      <c r="P33" s="331"/>
      <c r="Q33" s="338"/>
      <c r="R33" s="118"/>
    </row>
    <row r="34" spans="1:18" s="46" customFormat="1" ht="9" customHeight="1">
      <c r="A34" s="120" t="s">
        <v>73</v>
      </c>
      <c r="B34" s="107">
        <f>IF($D34="","",VLOOKUP($D34,#REF!,15))</f>
      </c>
      <c r="C34" s="107">
        <f>IF($D34="","",VLOOKUP($D34,#REF!,16))</f>
      </c>
      <c r="D34" s="108"/>
      <c r="E34" s="128" t="s">
        <v>278</v>
      </c>
      <c r="F34" s="128" t="s">
        <v>276</v>
      </c>
      <c r="G34" s="128"/>
      <c r="H34" s="128">
        <f>IF($D34="","",VLOOKUP($D34,#REF!,4))</f>
      </c>
      <c r="I34" s="333" t="s">
        <v>363</v>
      </c>
      <c r="J34" s="334" t="s">
        <v>819</v>
      </c>
      <c r="K34" s="338"/>
      <c r="L34" s="339" t="s">
        <v>13</v>
      </c>
      <c r="M34" s="340" t="s">
        <v>363</v>
      </c>
      <c r="N34" s="329" t="str">
        <f>UPPER(IF(OR(M34="a",M34="as"),L32,IF(OR(M34="b",M34="bs"),L36,)))</f>
        <v>ΣΚΑΡΛΑΤΙΔΗΣ</v>
      </c>
      <c r="O34" s="345"/>
      <c r="P34" s="331"/>
      <c r="Q34" s="338"/>
      <c r="R34" s="118"/>
    </row>
    <row r="35" spans="1:18" s="46" customFormat="1" ht="9" customHeight="1">
      <c r="A35" s="120" t="s">
        <v>74</v>
      </c>
      <c r="B35" s="107">
        <f>IF($D35="","",VLOOKUP($D35,#REF!,15))</f>
      </c>
      <c r="C35" s="107">
        <f>IF($D35="","",VLOOKUP($D35,#REF!,16))</f>
      </c>
      <c r="D35" s="108"/>
      <c r="E35" s="128" t="s">
        <v>422</v>
      </c>
      <c r="F35" s="128" t="s">
        <v>423</v>
      </c>
      <c r="G35" s="128"/>
      <c r="H35" s="128">
        <f>IF($D35="","",VLOOKUP($D35,#REF!,4))</f>
      </c>
      <c r="I35" s="328"/>
      <c r="J35" s="329" t="str">
        <f>UPPER(IF(OR(I36="a",I36="as"),E35,IF(OR(I36="b",I36="bs"),E36,)))</f>
        <v>ΓΙΑΝΝΟΠΟΥΛΟΣ</v>
      </c>
      <c r="K35" s="330"/>
      <c r="L35" s="341"/>
      <c r="M35" s="342"/>
      <c r="N35" s="334" t="s">
        <v>831</v>
      </c>
      <c r="O35" s="331"/>
      <c r="P35" s="331"/>
      <c r="Q35" s="331"/>
      <c r="R35" s="118"/>
    </row>
    <row r="36" spans="1:18" s="46" customFormat="1" ht="9" customHeight="1">
      <c r="A36" s="120" t="s">
        <v>75</v>
      </c>
      <c r="B36" s="107">
        <f>IF($D36="","",VLOOKUP($D36,#REF!,15))</f>
      </c>
      <c r="C36" s="107">
        <f>IF($D36="","",VLOOKUP($D36,#REF!,16))</f>
      </c>
      <c r="D36" s="108"/>
      <c r="E36" s="128" t="s">
        <v>296</v>
      </c>
      <c r="F36" s="128" t="s">
        <v>268</v>
      </c>
      <c r="G36" s="128"/>
      <c r="H36" s="128">
        <f>IF($D36="","",VLOOKUP($D36,#REF!,4))</f>
      </c>
      <c r="I36" s="333" t="s">
        <v>363</v>
      </c>
      <c r="J36" s="334" t="s">
        <v>819</v>
      </c>
      <c r="K36" s="335" t="s">
        <v>844</v>
      </c>
      <c r="L36" s="329" t="str">
        <f>UPPER(IF(OR(K36="a",K36="as"),J35,IF(OR(K36="b",K36="bs"),J37,)))</f>
        <v>ΠΑΠΟΥΗΣ</v>
      </c>
      <c r="M36" s="344"/>
      <c r="N36" s="331"/>
      <c r="O36" s="331"/>
      <c r="P36" s="331"/>
      <c r="Q36" s="331"/>
      <c r="R36" s="118"/>
    </row>
    <row r="37" spans="1:18" s="46" customFormat="1" ht="9" customHeight="1">
      <c r="A37" s="209" t="s">
        <v>76</v>
      </c>
      <c r="B37" s="107">
        <f>IF($D37="","",VLOOKUP($D37,#REF!,15))</f>
      </c>
      <c r="C37" s="107">
        <f>IF($D37="","",VLOOKUP($D37,#REF!,16))</f>
      </c>
      <c r="D37" s="108"/>
      <c r="E37" s="128" t="s">
        <v>337</v>
      </c>
      <c r="F37" s="128" t="s">
        <v>256</v>
      </c>
      <c r="G37" s="128"/>
      <c r="H37" s="128">
        <f>IF($D37="","",VLOOKUP($D37,#REF!,4))</f>
      </c>
      <c r="I37" s="328"/>
      <c r="J37" s="329" t="str">
        <f>UPPER(IF(OR(I38="a",I38="as"),E37,IF(OR(I38="b",I38="bs"),E38,)))</f>
        <v>ΠΑΠΟΥΗΣ</v>
      </c>
      <c r="K37" s="345"/>
      <c r="L37" s="334" t="s">
        <v>831</v>
      </c>
      <c r="M37" s="338"/>
      <c r="N37" s="331"/>
      <c r="O37" s="331"/>
      <c r="P37" s="331"/>
      <c r="Q37" s="331"/>
      <c r="R37" s="118"/>
    </row>
    <row r="38" spans="1:18" s="46" customFormat="1" ht="9" customHeight="1">
      <c r="A38" s="146" t="s">
        <v>77</v>
      </c>
      <c r="B38" s="107"/>
      <c r="C38" s="107"/>
      <c r="D38" s="108"/>
      <c r="E38" s="109" t="s">
        <v>258</v>
      </c>
      <c r="F38" s="109" t="s">
        <v>257</v>
      </c>
      <c r="G38" s="109"/>
      <c r="H38" s="109"/>
      <c r="I38" s="333" t="s">
        <v>844</v>
      </c>
      <c r="J38" s="334" t="s">
        <v>860</v>
      </c>
      <c r="K38" s="331"/>
      <c r="L38" s="338"/>
      <c r="M38" s="346"/>
      <c r="N38" s="338"/>
      <c r="O38" s="338"/>
      <c r="P38" s="331"/>
      <c r="Q38" s="331"/>
      <c r="R38" s="118"/>
    </row>
    <row r="39" spans="1:18" s="46" customFormat="1" ht="9" customHeight="1">
      <c r="A39" s="105" t="s">
        <v>78</v>
      </c>
      <c r="B39" s="107"/>
      <c r="C39" s="107"/>
      <c r="D39" s="108">
        <v>4</v>
      </c>
      <c r="E39" s="109" t="s">
        <v>371</v>
      </c>
      <c r="F39" s="109" t="s">
        <v>372</v>
      </c>
      <c r="G39" s="109"/>
      <c r="H39" s="109"/>
      <c r="I39" s="328"/>
      <c r="J39" s="329" t="str">
        <f>UPPER(IF(OR(I40="a",I40="as"),E39,IF(OR(I40="b",I40="bs"),E40,)))</f>
        <v>ΖΗΤΡΙΔΗΣ</v>
      </c>
      <c r="K39" s="330"/>
      <c r="L39" s="331"/>
      <c r="M39" s="331"/>
      <c r="N39" s="331"/>
      <c r="O39" s="331"/>
      <c r="P39" s="331"/>
      <c r="Q39" s="331"/>
      <c r="R39" s="118"/>
    </row>
    <row r="40" spans="1:18" s="46" customFormat="1" ht="9" customHeight="1">
      <c r="A40" s="209" t="s">
        <v>79</v>
      </c>
      <c r="B40" s="107">
        <f>IF($D40="","",VLOOKUP($D40,#REF!,15))</f>
      </c>
      <c r="C40" s="107">
        <f>IF($D40="","",VLOOKUP($D40,#REF!,16))</f>
      </c>
      <c r="D40" s="108"/>
      <c r="E40" s="128" t="s">
        <v>226</v>
      </c>
      <c r="F40" s="128">
        <f>IF($D40="","",VLOOKUP($D40,#REF!,3))</f>
      </c>
      <c r="G40" s="128"/>
      <c r="H40" s="128">
        <f>IF($D40="","",VLOOKUP($D40,#REF!,4))</f>
      </c>
      <c r="I40" s="333" t="s">
        <v>364</v>
      </c>
      <c r="J40" s="334"/>
      <c r="K40" s="335" t="s">
        <v>364</v>
      </c>
      <c r="L40" s="329" t="str">
        <f>UPPER(IF(OR(K40="a",K40="as"),J39,IF(OR(K40="b",K40="bs"),J41,)))</f>
        <v>ΖΗΤΡΙΔΗΣ</v>
      </c>
      <c r="M40" s="330"/>
      <c r="N40" s="331"/>
      <c r="O40" s="331"/>
      <c r="P40" s="331"/>
      <c r="Q40" s="331"/>
      <c r="R40" s="118"/>
    </row>
    <row r="41" spans="1:18" s="46" customFormat="1" ht="9" customHeight="1">
      <c r="A41" s="120" t="s">
        <v>80</v>
      </c>
      <c r="B41" s="107">
        <f>IF($D41="","",VLOOKUP($D41,#REF!,15))</f>
      </c>
      <c r="C41" s="107">
        <f>IF($D41="","",VLOOKUP($D41,#REF!,16))</f>
      </c>
      <c r="D41" s="108"/>
      <c r="E41" s="128" t="s">
        <v>393</v>
      </c>
      <c r="F41" s="128" t="s">
        <v>522</v>
      </c>
      <c r="G41" s="128"/>
      <c r="H41" s="128">
        <f>IF($D41="","",VLOOKUP($D41,#REF!,4))</f>
      </c>
      <c r="I41" s="328"/>
      <c r="J41" s="329" t="str">
        <f>UPPER(IF(OR(I42="a",I42="as"),E41,IF(OR(I42="b",I42="bs"),E42,)))</f>
        <v>ΠΑΠΑΔΗΜΗΤΡΙΟΥ</v>
      </c>
      <c r="K41" s="336"/>
      <c r="L41" s="334" t="s">
        <v>838</v>
      </c>
      <c r="M41" s="337"/>
      <c r="N41" s="331"/>
      <c r="O41" s="331"/>
      <c r="P41" s="331"/>
      <c r="Q41" s="331"/>
      <c r="R41" s="118"/>
    </row>
    <row r="42" spans="1:18" s="46" customFormat="1" ht="9" customHeight="1">
      <c r="A42" s="120" t="s">
        <v>81</v>
      </c>
      <c r="B42" s="107">
        <f>IF($D42="","",VLOOKUP($D42,#REF!,15))</f>
      </c>
      <c r="C42" s="107">
        <f>IF($D42="","",VLOOKUP($D42,#REF!,16))</f>
      </c>
      <c r="D42" s="108"/>
      <c r="E42" s="128" t="s">
        <v>394</v>
      </c>
      <c r="F42" s="128" t="s">
        <v>295</v>
      </c>
      <c r="G42" s="128"/>
      <c r="H42" s="128">
        <f>IF($D42="","",VLOOKUP($D42,#REF!,4))</f>
      </c>
      <c r="I42" s="333" t="s">
        <v>363</v>
      </c>
      <c r="J42" s="334" t="s">
        <v>896</v>
      </c>
      <c r="K42" s="338"/>
      <c r="L42" s="339" t="s">
        <v>13</v>
      </c>
      <c r="M42" s="340" t="s">
        <v>364</v>
      </c>
      <c r="N42" s="329" t="str">
        <f>UPPER(IF(OR(M42="a",M42="as"),L40,IF(OR(M42="b",M42="bs"),L44,)))</f>
        <v>ΖΗΤΡΙΔΗΣ</v>
      </c>
      <c r="O42" s="330"/>
      <c r="P42" s="331"/>
      <c r="Q42" s="331"/>
      <c r="R42" s="118"/>
    </row>
    <row r="43" spans="1:18" s="46" customFormat="1" ht="9" customHeight="1">
      <c r="A43" s="120" t="s">
        <v>82</v>
      </c>
      <c r="B43" s="107">
        <f>IF($D43="","",VLOOKUP($D43,#REF!,15))</f>
      </c>
      <c r="C43" s="107">
        <f>IF($D43="","",VLOOKUP($D43,#REF!,16))</f>
      </c>
      <c r="D43" s="108"/>
      <c r="E43" s="128" t="s">
        <v>398</v>
      </c>
      <c r="F43" s="128" t="s">
        <v>248</v>
      </c>
      <c r="G43" s="128"/>
      <c r="H43" s="128">
        <f>IF($D43="","",VLOOKUP($D43,#REF!,4))</f>
      </c>
      <c r="I43" s="328"/>
      <c r="J43" s="329" t="str">
        <f>UPPER(IF(OR(I44="a",I44="as"),E43,IF(OR(I44="b",I44="bs"),E44,)))</f>
        <v>ΚΩΝΣΤΑΝΤΟΠΟΥΛΟΣ</v>
      </c>
      <c r="K43" s="330"/>
      <c r="L43" s="341"/>
      <c r="M43" s="342"/>
      <c r="N43" s="334" t="s">
        <v>819</v>
      </c>
      <c r="O43" s="343"/>
      <c r="P43" s="331"/>
      <c r="Q43" s="331"/>
      <c r="R43" s="118"/>
    </row>
    <row r="44" spans="1:18" s="46" customFormat="1" ht="9" customHeight="1">
      <c r="A44" s="120" t="s">
        <v>83</v>
      </c>
      <c r="B44" s="107">
        <f>IF($D44="","",VLOOKUP($D44,#REF!,15))</f>
      </c>
      <c r="C44" s="107">
        <f>IF($D44="","",VLOOKUP($D44,#REF!,16))</f>
      </c>
      <c r="D44" s="108"/>
      <c r="E44" s="128" t="s">
        <v>400</v>
      </c>
      <c r="F44" s="128" t="s">
        <v>290</v>
      </c>
      <c r="G44" s="128"/>
      <c r="H44" s="128">
        <f>IF($D44="","",VLOOKUP($D44,#REF!,4))</f>
      </c>
      <c r="I44" s="333" t="s">
        <v>824</v>
      </c>
      <c r="J44" s="334" t="s">
        <v>827</v>
      </c>
      <c r="K44" s="335" t="s">
        <v>365</v>
      </c>
      <c r="L44" s="329" t="str">
        <f>UPPER(IF(OR(K44="a",K44="as"),J43,IF(OR(K44="b",K44="bs"),J45,)))</f>
        <v>ΖΑΡΜΠΗΣ</v>
      </c>
      <c r="M44" s="344"/>
      <c r="N44" s="331"/>
      <c r="O44" s="337"/>
      <c r="P44" s="331"/>
      <c r="Q44" s="331"/>
      <c r="R44" s="118"/>
    </row>
    <row r="45" spans="1:18" s="46" customFormat="1" ht="9" customHeight="1">
      <c r="A45" s="209" t="s">
        <v>84</v>
      </c>
      <c r="B45" s="107">
        <f>IF($D45="","",VLOOKUP($D45,#REF!,15))</f>
      </c>
      <c r="C45" s="107">
        <f>IF($D45="","",VLOOKUP($D45,#REF!,16))</f>
      </c>
      <c r="D45" s="108"/>
      <c r="E45" s="128" t="s">
        <v>814</v>
      </c>
      <c r="F45" s="128" t="s">
        <v>290</v>
      </c>
      <c r="G45" s="128"/>
      <c r="H45" s="128">
        <f>IF($D45="","",VLOOKUP($D45,#REF!,4))</f>
      </c>
      <c r="I45" s="328"/>
      <c r="J45" s="329" t="str">
        <f>UPPER(IF(OR(I46="a",I46="as"),E45,IF(OR(I46="b",I46="bs"),E46,)))</f>
        <v>ΖΑΡΜΠΗΣ</v>
      </c>
      <c r="K45" s="345"/>
      <c r="L45" s="334" t="s">
        <v>819</v>
      </c>
      <c r="M45" s="338"/>
      <c r="N45" s="331"/>
      <c r="O45" s="337"/>
      <c r="P45" s="331"/>
      <c r="Q45" s="331"/>
      <c r="R45" s="118"/>
    </row>
    <row r="46" spans="1:18" s="46" customFormat="1" ht="9" customHeight="1">
      <c r="A46" s="209" t="s">
        <v>85</v>
      </c>
      <c r="B46" s="107">
        <f>IF($D46="","",VLOOKUP($D46,#REF!,15))</f>
      </c>
      <c r="C46" s="107">
        <f>IF($D46="","",VLOOKUP($D46,#REF!,16))</f>
      </c>
      <c r="D46" s="108"/>
      <c r="E46" s="128" t="s">
        <v>427</v>
      </c>
      <c r="F46" s="128" t="s">
        <v>231</v>
      </c>
      <c r="G46" s="128"/>
      <c r="H46" s="128">
        <f>IF($D46="","",VLOOKUP($D46,#REF!,4))</f>
      </c>
      <c r="I46" s="333" t="s">
        <v>363</v>
      </c>
      <c r="J46" s="334" t="s">
        <v>819</v>
      </c>
      <c r="K46" s="331"/>
      <c r="L46" s="338"/>
      <c r="M46" s="346"/>
      <c r="N46" s="339" t="s">
        <v>13</v>
      </c>
      <c r="O46" s="340" t="s">
        <v>365</v>
      </c>
      <c r="P46" s="329" t="str">
        <f>UPPER(IF(OR(O46="a",O46="as"),N42,IF(OR(O46="b",O46="bs"),N50,)))</f>
        <v>ΛΑΜΠΡΟΠΟΥΛΟΣ</v>
      </c>
      <c r="Q46" s="330"/>
      <c r="R46" s="118"/>
    </row>
    <row r="47" spans="1:18" s="46" customFormat="1" ht="9" customHeight="1">
      <c r="A47" s="209" t="s">
        <v>86</v>
      </c>
      <c r="B47" s="107">
        <f>IF($D47="","",VLOOKUP($D47,#REF!,15))</f>
      </c>
      <c r="C47" s="107">
        <f>IF($D47="","",VLOOKUP($D47,#REF!,16))</f>
      </c>
      <c r="D47" s="108"/>
      <c r="E47" s="128" t="s">
        <v>428</v>
      </c>
      <c r="F47" s="128" t="s">
        <v>391</v>
      </c>
      <c r="G47" s="128"/>
      <c r="H47" s="128">
        <f>IF($D47="","",VLOOKUP($D47,#REF!,4))</f>
      </c>
      <c r="I47" s="328"/>
      <c r="J47" s="329" t="str">
        <f>UPPER(IF(OR(I48="a",I48="as"),E47,IF(OR(I48="b",I48="bs"),E48,)))</f>
        <v>ΒΑΡΒΕΡΗΣ</v>
      </c>
      <c r="K47" s="330"/>
      <c r="L47" s="331"/>
      <c r="M47" s="331"/>
      <c r="N47" s="331"/>
      <c r="O47" s="337"/>
      <c r="P47" s="334" t="s">
        <v>915</v>
      </c>
      <c r="Q47" s="338"/>
      <c r="R47" s="118"/>
    </row>
    <row r="48" spans="1:18" s="46" customFormat="1" ht="9" customHeight="1">
      <c r="A48" s="209" t="s">
        <v>87</v>
      </c>
      <c r="B48" s="107">
        <f>IF($D48="","",VLOOKUP($D48,#REF!,15))</f>
      </c>
      <c r="C48" s="107">
        <f>IF($D48="","",VLOOKUP($D48,#REF!,16))</f>
      </c>
      <c r="D48" s="108"/>
      <c r="E48" s="128" t="s">
        <v>395</v>
      </c>
      <c r="F48" s="128" t="s">
        <v>252</v>
      </c>
      <c r="G48" s="128"/>
      <c r="H48" s="128">
        <f>IF($D48="","",VLOOKUP($D48,#REF!,4))</f>
      </c>
      <c r="I48" s="333" t="s">
        <v>365</v>
      </c>
      <c r="J48" s="334" t="s">
        <v>819</v>
      </c>
      <c r="K48" s="335" t="s">
        <v>365</v>
      </c>
      <c r="L48" s="329" t="str">
        <f>UPPER(IF(OR(K48="a",K48="as"),J47,IF(OR(K48="b",K48="bs"),J49,)))</f>
        <v>ΛΑΜΠΡΟΠΟΥΛΟΣ</v>
      </c>
      <c r="M48" s="330"/>
      <c r="N48" s="331"/>
      <c r="O48" s="337"/>
      <c r="P48" s="331"/>
      <c r="Q48" s="338"/>
      <c r="R48" s="118"/>
    </row>
    <row r="49" spans="1:18" s="46" customFormat="1" ht="9" customHeight="1">
      <c r="A49" s="120" t="s">
        <v>88</v>
      </c>
      <c r="B49" s="107">
        <f>IF($D49="","",VLOOKUP($D49,#REF!,15))</f>
      </c>
      <c r="C49" s="107">
        <f>IF($D49="","",VLOOKUP($D49,#REF!,16))</f>
      </c>
      <c r="D49" s="108"/>
      <c r="E49" s="128" t="s">
        <v>429</v>
      </c>
      <c r="F49" s="128" t="s">
        <v>430</v>
      </c>
      <c r="G49" s="128"/>
      <c r="H49" s="128">
        <f>IF($D49="","",VLOOKUP($D49,#REF!,4))</f>
      </c>
      <c r="I49" s="328"/>
      <c r="J49" s="329" t="str">
        <f>UPPER(IF(OR(I50="a",I50="as"),E49,IF(OR(I50="b",I50="bs"),E50,)))</f>
        <v>ΛΑΜΠΡΟΠΟΥΛΟΣ</v>
      </c>
      <c r="K49" s="336"/>
      <c r="L49" s="334" t="s">
        <v>833</v>
      </c>
      <c r="M49" s="337"/>
      <c r="N49" s="331"/>
      <c r="O49" s="337"/>
      <c r="P49" s="331"/>
      <c r="Q49" s="338"/>
      <c r="R49" s="118"/>
    </row>
    <row r="50" spans="1:18" s="46" customFormat="1" ht="9" customHeight="1">
      <c r="A50" s="120" t="s">
        <v>89</v>
      </c>
      <c r="B50" s="107">
        <f>IF($D50="","",VLOOKUP($D50,#REF!,15))</f>
      </c>
      <c r="C50" s="107">
        <f>IF($D50="","",VLOOKUP($D50,#REF!,16))</f>
      </c>
      <c r="D50" s="108"/>
      <c r="E50" s="128" t="s">
        <v>383</v>
      </c>
      <c r="F50" s="128" t="s">
        <v>248</v>
      </c>
      <c r="G50" s="128"/>
      <c r="H50" s="128">
        <f>IF($D50="","",VLOOKUP($D50,#REF!,4))</f>
      </c>
      <c r="I50" s="333" t="s">
        <v>363</v>
      </c>
      <c r="J50" s="334" t="s">
        <v>833</v>
      </c>
      <c r="K50" s="338"/>
      <c r="L50" s="339" t="s">
        <v>13</v>
      </c>
      <c r="M50" s="340" t="s">
        <v>363</v>
      </c>
      <c r="N50" s="329" t="str">
        <f>UPPER(IF(OR(M50="a",M50="as"),L48,IF(OR(M50="b",M50="bs"),L52,)))</f>
        <v>ΛΑΜΠΡΟΠΟΥΛΟΣ</v>
      </c>
      <c r="O50" s="345"/>
      <c r="P50" s="331"/>
      <c r="Q50" s="338"/>
      <c r="R50" s="118"/>
    </row>
    <row r="51" spans="1:18" s="46" customFormat="1" ht="9" customHeight="1">
      <c r="A51" s="120" t="s">
        <v>90</v>
      </c>
      <c r="B51" s="107">
        <f>IF($D51="","",VLOOKUP($D51,#REF!,15))</f>
      </c>
      <c r="C51" s="107">
        <f>IF($D51="","",VLOOKUP($D51,#REF!,16))</f>
      </c>
      <c r="D51" s="108"/>
      <c r="E51" s="128" t="s">
        <v>419</v>
      </c>
      <c r="F51" s="128" t="s">
        <v>351</v>
      </c>
      <c r="G51" s="128"/>
      <c r="H51" s="128">
        <f>IF($D51="","",VLOOKUP($D51,#REF!,4))</f>
      </c>
      <c r="I51" s="328"/>
      <c r="J51" s="329" t="str">
        <f>UPPER(IF(OR(I52="a",I52="as"),E51,IF(OR(I52="b",I52="bs"),E52,)))</f>
        <v>ΤΑΚΒΟΡΙΑΝ</v>
      </c>
      <c r="K51" s="330"/>
      <c r="L51" s="341"/>
      <c r="M51" s="342"/>
      <c r="N51" s="334" t="s">
        <v>838</v>
      </c>
      <c r="O51" s="331"/>
      <c r="P51" s="331"/>
      <c r="Q51" s="338"/>
      <c r="R51" s="118"/>
    </row>
    <row r="52" spans="1:18" s="46" customFormat="1" ht="9" customHeight="1">
      <c r="A52" s="120" t="s">
        <v>91</v>
      </c>
      <c r="B52" s="107">
        <f>IF($D52="","",VLOOKUP($D52,#REF!,15))</f>
      </c>
      <c r="C52" s="107">
        <f>IF($D52="","",VLOOKUP($D52,#REF!,16))</f>
      </c>
      <c r="D52" s="108"/>
      <c r="E52" s="128" t="s">
        <v>318</v>
      </c>
      <c r="F52" s="128" t="s">
        <v>276</v>
      </c>
      <c r="G52" s="128"/>
      <c r="H52" s="128">
        <f>IF($D52="","",VLOOKUP($D52,#REF!,4))</f>
      </c>
      <c r="I52" s="333" t="s">
        <v>363</v>
      </c>
      <c r="J52" s="334" t="s">
        <v>834</v>
      </c>
      <c r="K52" s="335" t="s">
        <v>363</v>
      </c>
      <c r="L52" s="329" t="str">
        <f>UPPER(IF(OR(K52="a",K52="as"),J51,IF(OR(K52="b",K52="bs"),J53,)))</f>
        <v>ΤΑΚΒΟΡΙΑΝ</v>
      </c>
      <c r="M52" s="344"/>
      <c r="N52" s="331"/>
      <c r="O52" s="331"/>
      <c r="P52" s="331"/>
      <c r="Q52" s="338"/>
      <c r="R52" s="118"/>
    </row>
    <row r="53" spans="1:18" s="46" customFormat="1" ht="9" customHeight="1">
      <c r="A53" s="209" t="s">
        <v>92</v>
      </c>
      <c r="B53" s="107">
        <f>IF($D53="","",VLOOKUP($D53,#REF!,15))</f>
      </c>
      <c r="C53" s="107">
        <f>IF($D53="","",VLOOKUP($D53,#REF!,16))</f>
      </c>
      <c r="D53" s="108"/>
      <c r="E53" s="128" t="s">
        <v>401</v>
      </c>
      <c r="F53" s="128" t="s">
        <v>274</v>
      </c>
      <c r="G53" s="128"/>
      <c r="H53" s="128">
        <f>IF($D53="","",VLOOKUP($D53,#REF!,4))</f>
      </c>
      <c r="I53" s="328"/>
      <c r="J53" s="329" t="str">
        <f>UPPER(IF(OR(I54="a",I54="as"),E53,IF(OR(I54="b",I54="bs"),E54,)))</f>
        <v>ΚΑΡΑΝΙΚΑΣ</v>
      </c>
      <c r="K53" s="345"/>
      <c r="L53" s="334" t="s">
        <v>854</v>
      </c>
      <c r="M53" s="338"/>
      <c r="N53" s="331"/>
      <c r="O53" s="331"/>
      <c r="P53" s="331"/>
      <c r="Q53" s="338"/>
      <c r="R53" s="118"/>
    </row>
    <row r="54" spans="1:18" s="46" customFormat="1" ht="9" customHeight="1">
      <c r="A54" s="146" t="s">
        <v>93</v>
      </c>
      <c r="B54" s="107"/>
      <c r="C54" s="107"/>
      <c r="D54" s="108">
        <v>16</v>
      </c>
      <c r="E54" s="109" t="s">
        <v>378</v>
      </c>
      <c r="F54" s="109" t="s">
        <v>379</v>
      </c>
      <c r="G54" s="109"/>
      <c r="H54" s="109"/>
      <c r="I54" s="333" t="s">
        <v>366</v>
      </c>
      <c r="J54" s="334" t="s">
        <v>835</v>
      </c>
      <c r="K54" s="331"/>
      <c r="L54" s="338"/>
      <c r="M54" s="346"/>
      <c r="N54" s="338"/>
      <c r="O54" s="338"/>
      <c r="P54" s="338"/>
      <c r="Q54" s="338"/>
      <c r="R54" s="118"/>
    </row>
    <row r="55" spans="1:18" s="46" customFormat="1" ht="9" customHeight="1">
      <c r="A55" s="105" t="s">
        <v>95</v>
      </c>
      <c r="B55" s="107"/>
      <c r="C55" s="107"/>
      <c r="D55" s="108">
        <v>9</v>
      </c>
      <c r="E55" s="109" t="s">
        <v>373</v>
      </c>
      <c r="F55" s="109" t="s">
        <v>252</v>
      </c>
      <c r="G55" s="109"/>
      <c r="H55" s="109"/>
      <c r="I55" s="328"/>
      <c r="J55" s="329" t="str">
        <f>UPPER(IF(OR(I56="a",I56="as"),E55,IF(OR(I56="b",I56="bs"),E56,)))</f>
        <v>ΝΤΑΒΕΛΟΣ</v>
      </c>
      <c r="K55" s="330"/>
      <c r="L55" s="331"/>
      <c r="M55" s="331"/>
      <c r="N55" s="331"/>
      <c r="O55" s="331"/>
      <c r="P55" s="331"/>
      <c r="Q55" s="338"/>
      <c r="R55" s="118"/>
    </row>
    <row r="56" spans="1:18" s="46" customFormat="1" ht="9" customHeight="1">
      <c r="A56" s="209" t="s">
        <v>96</v>
      </c>
      <c r="B56" s="107">
        <f>IF($D56="","",VLOOKUP($D56,#REF!,15))</f>
      </c>
      <c r="C56" s="107">
        <f>IF($D56="","",VLOOKUP($D56,#REF!,16))</f>
      </c>
      <c r="D56" s="108"/>
      <c r="E56" s="128" t="s">
        <v>431</v>
      </c>
      <c r="F56" s="128" t="s">
        <v>268</v>
      </c>
      <c r="G56" s="128"/>
      <c r="H56" s="128">
        <f>IF($D56="","",VLOOKUP($D56,#REF!,4))</f>
      </c>
      <c r="I56" s="333" t="s">
        <v>364</v>
      </c>
      <c r="J56" s="334" t="s">
        <v>833</v>
      </c>
      <c r="K56" s="335" t="s">
        <v>364</v>
      </c>
      <c r="L56" s="329" t="str">
        <f>UPPER(IF(OR(K56="a",K56="as"),J55,IF(OR(K56="b",K56="bs"),J57,)))</f>
        <v>ΝΤΑΒΕΛΟΣ</v>
      </c>
      <c r="M56" s="330"/>
      <c r="N56" s="331"/>
      <c r="O56" s="331"/>
      <c r="P56" s="331"/>
      <c r="Q56" s="338"/>
      <c r="R56" s="118"/>
    </row>
    <row r="57" spans="1:18" s="46" customFormat="1" ht="9" customHeight="1">
      <c r="A57" s="120" t="s">
        <v>97</v>
      </c>
      <c r="B57" s="107">
        <f>IF($D57="","",VLOOKUP($D57,#REF!,15))</f>
      </c>
      <c r="C57" s="107">
        <f>IF($D57="","",VLOOKUP($D57,#REF!,16))</f>
      </c>
      <c r="D57" s="108"/>
      <c r="E57" s="128" t="s">
        <v>385</v>
      </c>
      <c r="F57" s="128" t="s">
        <v>233</v>
      </c>
      <c r="G57" s="128"/>
      <c r="H57" s="128">
        <f>IF($D57="","",VLOOKUP($D57,#REF!,4))</f>
      </c>
      <c r="I57" s="328"/>
      <c r="J57" s="329" t="str">
        <f>UPPER(IF(OR(I58="a",I58="as"),E57,IF(OR(I58="b",I58="bs"),E58,)))</f>
        <v>ΚΑΠΑΖΟΓΛΟΥ</v>
      </c>
      <c r="K57" s="336"/>
      <c r="L57" s="334" t="s">
        <v>834</v>
      </c>
      <c r="M57" s="337"/>
      <c r="N57" s="331"/>
      <c r="O57" s="331"/>
      <c r="P57" s="331"/>
      <c r="Q57" s="338"/>
      <c r="R57" s="118"/>
    </row>
    <row r="58" spans="1:18" s="46" customFormat="1" ht="9" customHeight="1">
      <c r="A58" s="120" t="s">
        <v>98</v>
      </c>
      <c r="B58" s="107">
        <f>IF($D58="","",VLOOKUP($D58,#REF!,15))</f>
      </c>
      <c r="C58" s="107">
        <f>IF($D58="","",VLOOKUP($D58,#REF!,16))</f>
      </c>
      <c r="D58" s="108"/>
      <c r="E58" s="128" t="s">
        <v>421</v>
      </c>
      <c r="F58" s="128" t="s">
        <v>233</v>
      </c>
      <c r="G58" s="128"/>
      <c r="H58" s="128">
        <f>IF($D58="","",VLOOKUP($D58,#REF!,4))</f>
      </c>
      <c r="I58" s="333" t="s">
        <v>820</v>
      </c>
      <c r="J58" s="334" t="s">
        <v>819</v>
      </c>
      <c r="K58" s="338"/>
      <c r="L58" s="339" t="s">
        <v>13</v>
      </c>
      <c r="M58" s="340" t="s">
        <v>364</v>
      </c>
      <c r="N58" s="329" t="str">
        <f>UPPER(IF(OR(M58="a",M58="as"),L56,IF(OR(M58="b",M58="bs"),L60,)))</f>
        <v>ΝΤΑΒΕΛΟΣ</v>
      </c>
      <c r="O58" s="330"/>
      <c r="P58" s="331"/>
      <c r="Q58" s="331"/>
      <c r="R58" s="118"/>
    </row>
    <row r="59" spans="1:18" s="46" customFormat="1" ht="9" customHeight="1">
      <c r="A59" s="120" t="s">
        <v>99</v>
      </c>
      <c r="B59" s="107">
        <f>IF($D59="","",VLOOKUP($D59,#REF!,15))</f>
      </c>
      <c r="C59" s="107" t="s">
        <v>818</v>
      </c>
      <c r="D59" s="108"/>
      <c r="E59" s="128" t="s">
        <v>817</v>
      </c>
      <c r="F59" s="128" t="s">
        <v>254</v>
      </c>
      <c r="G59" s="128"/>
      <c r="H59" s="128">
        <f>IF($D59="","",VLOOKUP($D59,#REF!,4))</f>
      </c>
      <c r="I59" s="328"/>
      <c r="J59" s="329" t="str">
        <f>UPPER(IF(OR(I60="a",I60="as"),E59,IF(OR(I60="b",I60="bs"),E60,)))</f>
        <v>ΚΟΚΚΙΝΟΣ</v>
      </c>
      <c r="K59" s="330"/>
      <c r="L59" s="341"/>
      <c r="M59" s="342"/>
      <c r="N59" s="334" t="s">
        <v>828</v>
      </c>
      <c r="O59" s="343"/>
      <c r="P59" s="331"/>
      <c r="Q59" s="331"/>
      <c r="R59" s="118"/>
    </row>
    <row r="60" spans="1:18" s="46" customFormat="1" ht="9" customHeight="1">
      <c r="A60" s="120" t="s">
        <v>100</v>
      </c>
      <c r="B60" s="107">
        <f>IF($D60="","",VLOOKUP($D60,#REF!,15))</f>
      </c>
      <c r="C60" s="107">
        <f>IF($D60="","",VLOOKUP($D60,#REF!,16))</f>
      </c>
      <c r="D60" s="108"/>
      <c r="E60" s="128" t="s">
        <v>433</v>
      </c>
      <c r="F60" s="128" t="s">
        <v>295</v>
      </c>
      <c r="G60" s="128"/>
      <c r="H60" s="128">
        <f>IF($D60="","",VLOOKUP($D60,#REF!,4))</f>
      </c>
      <c r="I60" s="333" t="s">
        <v>365</v>
      </c>
      <c r="J60" s="334" t="s">
        <v>836</v>
      </c>
      <c r="K60" s="335" t="s">
        <v>363</v>
      </c>
      <c r="L60" s="329" t="str">
        <f>UPPER(IF(OR(K60="a",K60="as"),J59,IF(OR(K60="b",K60="bs"),J61,)))</f>
        <v>ΚΟΚΚΙΝΟΣ</v>
      </c>
      <c r="M60" s="344"/>
      <c r="N60" s="331"/>
      <c r="O60" s="337"/>
      <c r="P60" s="331"/>
      <c r="Q60" s="331"/>
      <c r="R60" s="118"/>
    </row>
    <row r="61" spans="1:18" s="46" customFormat="1" ht="9" customHeight="1">
      <c r="A61" s="209" t="s">
        <v>101</v>
      </c>
      <c r="B61" s="107">
        <f>IF($D61="","",VLOOKUP($D61,#REF!,15))</f>
      </c>
      <c r="C61" s="107">
        <f>IF($D61="","",VLOOKUP($D61,#REF!,16))</f>
      </c>
      <c r="D61" s="108"/>
      <c r="E61" s="128" t="s">
        <v>434</v>
      </c>
      <c r="F61" s="128" t="s">
        <v>276</v>
      </c>
      <c r="G61" s="128"/>
      <c r="H61" s="128">
        <f>IF($D61="","",VLOOKUP($D61,#REF!,4))</f>
      </c>
      <c r="I61" s="328"/>
      <c r="J61" s="329" t="str">
        <f>UPPER(IF(OR(I62="a",I62="as"),E61,IF(OR(I62="b",I62="bs"),E62,)))</f>
        <v>ΚΥΡΟΓΛΟΥ</v>
      </c>
      <c r="K61" s="345"/>
      <c r="L61" s="334" t="s">
        <v>834</v>
      </c>
      <c r="M61" s="338"/>
      <c r="N61" s="331"/>
      <c r="O61" s="337"/>
      <c r="P61" s="331"/>
      <c r="Q61" s="331"/>
      <c r="R61" s="118"/>
    </row>
    <row r="62" spans="1:18" s="46" customFormat="1" ht="9" customHeight="1">
      <c r="A62" s="209" t="s">
        <v>102</v>
      </c>
      <c r="B62" s="107">
        <f>IF($D62="","",VLOOKUP($D62,#REF!,15))</f>
      </c>
      <c r="C62" s="107">
        <f>IF($D62="","",VLOOKUP($D62,#REF!,16))</f>
      </c>
      <c r="D62" s="108"/>
      <c r="E62" s="128" t="s">
        <v>342</v>
      </c>
      <c r="F62" s="128" t="s">
        <v>242</v>
      </c>
      <c r="G62" s="128"/>
      <c r="H62" s="128">
        <f>IF($D62="","",VLOOKUP($D62,#REF!,4))</f>
      </c>
      <c r="I62" s="333" t="s">
        <v>365</v>
      </c>
      <c r="J62" s="334" t="s">
        <v>819</v>
      </c>
      <c r="K62" s="331"/>
      <c r="L62" s="338"/>
      <c r="M62" s="346"/>
      <c r="N62" s="339" t="s">
        <v>13</v>
      </c>
      <c r="O62" s="340" t="s">
        <v>365</v>
      </c>
      <c r="P62" s="329" t="str">
        <f>UPPER(IF(OR(O62="a",O62="as"),N58,IF(OR(O62="b",O62="bs"),N66,)))</f>
        <v>ΚΥΒΕΡΝΗΤΗΣ</v>
      </c>
      <c r="Q62" s="330"/>
      <c r="R62" s="118"/>
    </row>
    <row r="63" spans="1:18" s="46" customFormat="1" ht="9" customHeight="1">
      <c r="A63" s="209" t="s">
        <v>103</v>
      </c>
      <c r="B63" s="107">
        <f>IF($D63="","",VLOOKUP($D63,#REF!,15))</f>
      </c>
      <c r="C63" s="107">
        <f>IF($D63="","",VLOOKUP($D63,#REF!,16))</f>
      </c>
      <c r="D63" s="108"/>
      <c r="E63" s="128" t="s">
        <v>312</v>
      </c>
      <c r="F63" s="128" t="s">
        <v>248</v>
      </c>
      <c r="G63" s="128"/>
      <c r="H63" s="128">
        <f>IF($D63="","",VLOOKUP($D63,#REF!,4))</f>
      </c>
      <c r="I63" s="328"/>
      <c r="J63" s="329" t="str">
        <f>UPPER(IF(OR(I64="a",I64="as"),E63,IF(OR(I64="b",I64="bs"),E64,)))</f>
        <v>ΚΥΒΕΡΝΗΤΗΣ</v>
      </c>
      <c r="K63" s="330"/>
      <c r="L63" s="331"/>
      <c r="M63" s="331"/>
      <c r="N63" s="331"/>
      <c r="O63" s="337"/>
      <c r="P63" s="334" t="s">
        <v>952</v>
      </c>
      <c r="Q63" s="338"/>
      <c r="R63" s="118"/>
    </row>
    <row r="64" spans="1:18" s="46" customFormat="1" ht="9" customHeight="1">
      <c r="A64" s="209" t="s">
        <v>104</v>
      </c>
      <c r="B64" s="107">
        <f>IF($D64="","",VLOOKUP($D64,#REF!,15))</f>
      </c>
      <c r="C64" s="107">
        <f>IF($D64="","",VLOOKUP($D64,#REF!,16))</f>
      </c>
      <c r="D64" s="108"/>
      <c r="E64" s="128" t="s">
        <v>435</v>
      </c>
      <c r="F64" s="128" t="s">
        <v>252</v>
      </c>
      <c r="G64" s="128"/>
      <c r="H64" s="128">
        <f>IF($D64="","",VLOOKUP($D64,#REF!,4))</f>
      </c>
      <c r="I64" s="333" t="s">
        <v>363</v>
      </c>
      <c r="J64" s="334" t="s">
        <v>837</v>
      </c>
      <c r="K64" s="335" t="s">
        <v>820</v>
      </c>
      <c r="L64" s="329" t="str">
        <f>UPPER(IF(OR(K64="a",K64="as"),J63,IF(OR(K64="b",K64="bs"),J65,)))</f>
        <v>ΚΥΒΕΡΝΗΤΗΣ</v>
      </c>
      <c r="M64" s="330"/>
      <c r="N64" s="331"/>
      <c r="O64" s="337"/>
      <c r="P64" s="331"/>
      <c r="Q64" s="338"/>
      <c r="R64" s="118"/>
    </row>
    <row r="65" spans="1:18" s="46" customFormat="1" ht="9" customHeight="1">
      <c r="A65" s="120" t="s">
        <v>105</v>
      </c>
      <c r="B65" s="107">
        <f>IF($D65="","",VLOOKUP($D65,#REF!,15))</f>
      </c>
      <c r="C65" s="107">
        <f>IF($D65="","",VLOOKUP($D65,#REF!,16))</f>
      </c>
      <c r="D65" s="108"/>
      <c r="E65" s="128" t="s">
        <v>294</v>
      </c>
      <c r="F65" s="128" t="s">
        <v>295</v>
      </c>
      <c r="G65" s="128"/>
      <c r="H65" s="128">
        <f>IF($D65="","",VLOOKUP($D65,#REF!,4))</f>
      </c>
      <c r="I65" s="328"/>
      <c r="J65" s="329" t="str">
        <f>UPPER(IF(OR(I66="a",I66="as"),E65,IF(OR(I66="b",I66="bs"),E66,)))</f>
        <v>ΜΑΝΩΛΟΠΟΥΛΟΣ</v>
      </c>
      <c r="K65" s="336"/>
      <c r="L65" s="334" t="s">
        <v>832</v>
      </c>
      <c r="M65" s="337"/>
      <c r="N65" s="331"/>
      <c r="O65" s="337"/>
      <c r="P65" s="331"/>
      <c r="Q65" s="338"/>
      <c r="R65" s="118"/>
    </row>
    <row r="66" spans="1:18" s="46" customFormat="1" ht="9" customHeight="1">
      <c r="A66" s="120" t="s">
        <v>106</v>
      </c>
      <c r="B66" s="107">
        <f>IF($D66="","",VLOOKUP($D66,#REF!,15))</f>
      </c>
      <c r="C66" s="107">
        <f>IF($D66="","",VLOOKUP($D66,#REF!,16))</f>
      </c>
      <c r="D66" s="108"/>
      <c r="E66" s="128" t="s">
        <v>436</v>
      </c>
      <c r="F66" s="128" t="s">
        <v>437</v>
      </c>
      <c r="G66" s="128"/>
      <c r="H66" s="128">
        <f>IF($D66="","",VLOOKUP($D66,#REF!,4))</f>
      </c>
      <c r="I66" s="333" t="s">
        <v>363</v>
      </c>
      <c r="J66" s="334" t="s">
        <v>831</v>
      </c>
      <c r="K66" s="338"/>
      <c r="L66" s="339" t="s">
        <v>13</v>
      </c>
      <c r="M66" s="340" t="s">
        <v>820</v>
      </c>
      <c r="N66" s="329" t="str">
        <f>UPPER(IF(OR(M66="a",M66="as"),L64,IF(OR(M66="b",M66="bs"),L68,)))</f>
        <v>ΚΥΒΕΡΝΗΤΗΣ</v>
      </c>
      <c r="O66" s="345"/>
      <c r="P66" s="331"/>
      <c r="Q66" s="338"/>
      <c r="R66" s="118"/>
    </row>
    <row r="67" spans="1:18" s="46" customFormat="1" ht="9" customHeight="1">
      <c r="A67" s="120" t="s">
        <v>107</v>
      </c>
      <c r="B67" s="107">
        <f>IF($D67="","",VLOOKUP($D67,#REF!,15))</f>
      </c>
      <c r="C67" s="107">
        <f>IF($D67="","",VLOOKUP($D67,#REF!,16))</f>
      </c>
      <c r="D67" s="108"/>
      <c r="E67" s="128" t="s">
        <v>438</v>
      </c>
      <c r="F67" s="128" t="s">
        <v>248</v>
      </c>
      <c r="G67" s="128"/>
      <c r="H67" s="128">
        <f>IF($D67="","",VLOOKUP($D67,#REF!,4))</f>
      </c>
      <c r="I67" s="328"/>
      <c r="J67" s="329" t="str">
        <f>UPPER(IF(OR(I68="a",I68="as"),E67,IF(OR(I68="b",I68="bs"),E68,)))</f>
        <v>ΠΡΟΥΝΙΑΣ</v>
      </c>
      <c r="K67" s="330"/>
      <c r="L67" s="341"/>
      <c r="M67" s="342"/>
      <c r="N67" s="334" t="s">
        <v>935</v>
      </c>
      <c r="O67" s="331"/>
      <c r="P67" s="331"/>
      <c r="Q67" s="331"/>
      <c r="R67" s="118"/>
    </row>
    <row r="68" spans="1:18" s="46" customFormat="1" ht="9" customHeight="1">
      <c r="A68" s="120" t="s">
        <v>108</v>
      </c>
      <c r="B68" s="107">
        <f>IF($D68="","",VLOOKUP($D68,#REF!,15))</f>
      </c>
      <c r="C68" s="107">
        <f>IF($D68="","",VLOOKUP($D68,#REF!,16))</f>
      </c>
      <c r="D68" s="108"/>
      <c r="E68" s="128" t="s">
        <v>453</v>
      </c>
      <c r="F68" s="128" t="s">
        <v>314</v>
      </c>
      <c r="G68" s="128"/>
      <c r="H68" s="128">
        <v>1972</v>
      </c>
      <c r="I68" s="333" t="s">
        <v>820</v>
      </c>
      <c r="J68" s="334" t="s">
        <v>819</v>
      </c>
      <c r="K68" s="335" t="s">
        <v>844</v>
      </c>
      <c r="L68" s="329" t="str">
        <f>UPPER(IF(OR(K68="a",K68="as"),J67,IF(OR(K68="b",K68="bs"),J69,)))</f>
        <v>ΚΟΝΤΟΥΖΟΓΛΟΥ</v>
      </c>
      <c r="M68" s="344"/>
      <c r="N68" s="331"/>
      <c r="O68" s="331"/>
      <c r="P68" s="331"/>
      <c r="Q68" s="331"/>
      <c r="R68" s="118"/>
    </row>
    <row r="69" spans="1:18" s="46" customFormat="1" ht="9" customHeight="1">
      <c r="A69" s="209" t="s">
        <v>109</v>
      </c>
      <c r="B69" s="107">
        <f>IF($D69="","",VLOOKUP($D69,#REF!,15))</f>
      </c>
      <c r="C69" s="107">
        <f>IF($D69="","",VLOOKUP($D69,#REF!,16))</f>
      </c>
      <c r="D69" s="108"/>
      <c r="E69" s="128" t="s">
        <v>439</v>
      </c>
      <c r="F69" s="128" t="s">
        <v>248</v>
      </c>
      <c r="G69" s="128"/>
      <c r="H69" s="128">
        <f>IF($D69="","",VLOOKUP($D69,#REF!,4))</f>
      </c>
      <c r="I69" s="328"/>
      <c r="J69" s="329" t="str">
        <f>UPPER(IF(OR(I70="a",I70="as"),E69,IF(OR(I70="b",I70="bs"),E70,)))</f>
        <v>ΚΟΝΤΟΥΖΟΓΛΟΥ</v>
      </c>
      <c r="K69" s="345"/>
      <c r="L69" s="334" t="s">
        <v>819</v>
      </c>
      <c r="M69" s="338"/>
      <c r="N69" s="331"/>
      <c r="O69" s="331"/>
      <c r="P69" s="331"/>
      <c r="Q69" s="331"/>
      <c r="R69" s="118"/>
    </row>
    <row r="70" spans="1:18" s="46" customFormat="1" ht="9" customHeight="1">
      <c r="A70" s="146" t="s">
        <v>110</v>
      </c>
      <c r="B70" s="107"/>
      <c r="C70" s="107"/>
      <c r="D70" s="108">
        <v>8</v>
      </c>
      <c r="E70" s="109" t="s">
        <v>283</v>
      </c>
      <c r="F70" s="109" t="s">
        <v>252</v>
      </c>
      <c r="G70" s="109"/>
      <c r="H70" s="109"/>
      <c r="I70" s="333" t="s">
        <v>366</v>
      </c>
      <c r="J70" s="334" t="s">
        <v>833</v>
      </c>
      <c r="K70" s="331"/>
      <c r="L70" s="338"/>
      <c r="M70" s="346"/>
      <c r="N70" s="338"/>
      <c r="O70" s="338"/>
      <c r="P70" s="331"/>
      <c r="Q70" s="331"/>
      <c r="R70" s="118"/>
    </row>
    <row r="71" spans="1:18" s="46" customFormat="1" ht="3" customHeight="1">
      <c r="A71" s="225"/>
      <c r="B71" s="226"/>
      <c r="C71" s="226"/>
      <c r="D71" s="227"/>
      <c r="E71" s="228"/>
      <c r="F71" s="228"/>
      <c r="G71" s="229"/>
      <c r="H71" s="228"/>
      <c r="I71" s="230"/>
      <c r="J71" s="135"/>
      <c r="K71" s="135"/>
      <c r="L71" s="135"/>
      <c r="M71" s="215"/>
      <c r="N71" s="135"/>
      <c r="O71" s="135"/>
      <c r="P71" s="135"/>
      <c r="Q71" s="135"/>
      <c r="R71" s="118"/>
    </row>
    <row r="72" spans="1:17" s="17" customFormat="1" ht="10.5" customHeight="1">
      <c r="A72" s="159" t="s">
        <v>26</v>
      </c>
      <c r="B72" s="160"/>
      <c r="C72" s="161"/>
      <c r="D72" s="231" t="s">
        <v>27</v>
      </c>
      <c r="E72" s="232" t="s">
        <v>28</v>
      </c>
      <c r="F72" s="231" t="s">
        <v>27</v>
      </c>
      <c r="G72" s="164" t="s">
        <v>28</v>
      </c>
      <c r="H72" s="233"/>
      <c r="I72" s="231" t="s">
        <v>27</v>
      </c>
      <c r="J72" s="163" t="s">
        <v>111</v>
      </c>
      <c r="K72" s="166"/>
      <c r="L72" s="163" t="s">
        <v>30</v>
      </c>
      <c r="M72" s="167"/>
      <c r="N72" s="168" t="s">
        <v>31</v>
      </c>
      <c r="O72" s="168"/>
      <c r="P72" s="169"/>
      <c r="Q72" s="170"/>
    </row>
    <row r="73" spans="1:17" s="17" customFormat="1" ht="9" customHeight="1">
      <c r="A73" s="172" t="s">
        <v>32</v>
      </c>
      <c r="B73" s="171"/>
      <c r="C73" s="173"/>
      <c r="D73" s="174">
        <v>1</v>
      </c>
      <c r="E73" s="234" t="s">
        <v>367</v>
      </c>
      <c r="F73" s="174">
        <v>9</v>
      </c>
      <c r="G73" s="65" t="s">
        <v>373</v>
      </c>
      <c r="H73" s="64"/>
      <c r="I73" s="176" t="s">
        <v>33</v>
      </c>
      <c r="J73" s="171"/>
      <c r="K73" s="177"/>
      <c r="L73" s="171"/>
      <c r="M73" s="178"/>
      <c r="N73" s="179" t="s">
        <v>34</v>
      </c>
      <c r="O73" s="180"/>
      <c r="P73" s="180"/>
      <c r="Q73" s="181"/>
    </row>
    <row r="74" spans="1:17" s="17" customFormat="1" ht="9" customHeight="1">
      <c r="A74" s="172" t="s">
        <v>35</v>
      </c>
      <c r="B74" s="171"/>
      <c r="C74" s="173"/>
      <c r="D74" s="174">
        <v>2</v>
      </c>
      <c r="E74" s="234" t="s">
        <v>368</v>
      </c>
      <c r="F74" s="174">
        <v>10</v>
      </c>
      <c r="G74" s="65" t="s">
        <v>352</v>
      </c>
      <c r="H74" s="64"/>
      <c r="I74" s="176" t="s">
        <v>36</v>
      </c>
      <c r="J74" s="171"/>
      <c r="K74" s="177"/>
      <c r="L74" s="171"/>
      <c r="M74" s="178"/>
      <c r="N74" s="182"/>
      <c r="O74" s="183"/>
      <c r="P74" s="184"/>
      <c r="Q74" s="185"/>
    </row>
    <row r="75" spans="1:17" s="17" customFormat="1" ht="9" customHeight="1">
      <c r="A75" s="186" t="s">
        <v>37</v>
      </c>
      <c r="B75" s="184"/>
      <c r="C75" s="187"/>
      <c r="D75" s="174">
        <v>3</v>
      </c>
      <c r="E75" s="234" t="s">
        <v>370</v>
      </c>
      <c r="F75" s="174">
        <v>11</v>
      </c>
      <c r="G75" s="65" t="s">
        <v>375</v>
      </c>
      <c r="H75" s="64"/>
      <c r="I75" s="176" t="s">
        <v>38</v>
      </c>
      <c r="J75" s="171"/>
      <c r="K75" s="177"/>
      <c r="L75" s="171"/>
      <c r="M75" s="178"/>
      <c r="N75" s="179" t="s">
        <v>39</v>
      </c>
      <c r="O75" s="180"/>
      <c r="P75" s="180"/>
      <c r="Q75" s="181"/>
    </row>
    <row r="76" spans="1:17" s="17" customFormat="1" ht="9" customHeight="1">
      <c r="A76" s="188"/>
      <c r="B76" s="93"/>
      <c r="C76" s="189"/>
      <c r="D76" s="174">
        <v>4</v>
      </c>
      <c r="E76" s="234" t="s">
        <v>371</v>
      </c>
      <c r="F76" s="174">
        <v>12</v>
      </c>
      <c r="G76" s="65" t="s">
        <v>374</v>
      </c>
      <c r="H76" s="64"/>
      <c r="I76" s="176" t="s">
        <v>40</v>
      </c>
      <c r="J76" s="171"/>
      <c r="K76" s="177"/>
      <c r="L76" s="171"/>
      <c r="M76" s="178"/>
      <c r="N76" s="171"/>
      <c r="O76" s="177"/>
      <c r="P76" s="171"/>
      <c r="Q76" s="178"/>
    </row>
    <row r="77" spans="1:17" s="17" customFormat="1" ht="9" customHeight="1">
      <c r="A77" s="190" t="s">
        <v>41</v>
      </c>
      <c r="B77" s="191"/>
      <c r="C77" s="192"/>
      <c r="D77" s="174">
        <v>5</v>
      </c>
      <c r="E77" s="234" t="s">
        <v>258</v>
      </c>
      <c r="F77" s="174">
        <v>13</v>
      </c>
      <c r="G77" s="65" t="s">
        <v>287</v>
      </c>
      <c r="H77" s="64"/>
      <c r="I77" s="176" t="s">
        <v>42</v>
      </c>
      <c r="J77" s="171"/>
      <c r="K77" s="177"/>
      <c r="L77" s="171"/>
      <c r="M77" s="178"/>
      <c r="N77" s="184"/>
      <c r="O77" s="183"/>
      <c r="P77" s="184"/>
      <c r="Q77" s="185"/>
    </row>
    <row r="78" spans="1:17" s="17" customFormat="1" ht="9" customHeight="1">
      <c r="A78" s="172" t="s">
        <v>32</v>
      </c>
      <c r="B78" s="171"/>
      <c r="C78" s="173"/>
      <c r="D78" s="174">
        <v>6</v>
      </c>
      <c r="E78" s="234" t="s">
        <v>321</v>
      </c>
      <c r="F78" s="174">
        <v>14</v>
      </c>
      <c r="G78" s="65" t="s">
        <v>360</v>
      </c>
      <c r="H78" s="64"/>
      <c r="I78" s="176" t="s">
        <v>43</v>
      </c>
      <c r="J78" s="171"/>
      <c r="K78" s="177"/>
      <c r="L78" s="171"/>
      <c r="M78" s="178"/>
      <c r="N78" s="179" t="s">
        <v>15</v>
      </c>
      <c r="O78" s="180"/>
      <c r="P78" s="180"/>
      <c r="Q78" s="181"/>
    </row>
    <row r="79" spans="1:17" s="17" customFormat="1" ht="9" customHeight="1">
      <c r="A79" s="172" t="s">
        <v>44</v>
      </c>
      <c r="B79" s="171"/>
      <c r="C79" s="193"/>
      <c r="D79" s="174">
        <v>7</v>
      </c>
      <c r="E79" s="234" t="s">
        <v>380</v>
      </c>
      <c r="F79" s="174">
        <v>15</v>
      </c>
      <c r="G79" s="65" t="s">
        <v>377</v>
      </c>
      <c r="H79" s="64"/>
      <c r="I79" s="176" t="s">
        <v>45</v>
      </c>
      <c r="J79" s="171"/>
      <c r="K79" s="177"/>
      <c r="L79" s="171"/>
      <c r="M79" s="178"/>
      <c r="N79" s="171"/>
      <c r="O79" s="177"/>
      <c r="P79" s="171"/>
      <c r="Q79" s="178"/>
    </row>
    <row r="80" spans="1:17" s="17" customFormat="1" ht="9" customHeight="1">
      <c r="A80" s="186" t="s">
        <v>46</v>
      </c>
      <c r="B80" s="184"/>
      <c r="C80" s="194"/>
      <c r="D80" s="195">
        <v>8</v>
      </c>
      <c r="E80" s="235" t="s">
        <v>283</v>
      </c>
      <c r="F80" s="195">
        <v>16</v>
      </c>
      <c r="G80" s="196" t="s">
        <v>378</v>
      </c>
      <c r="H80" s="198"/>
      <c r="I80" s="199" t="s">
        <v>47</v>
      </c>
      <c r="J80" s="184"/>
      <c r="K80" s="183"/>
      <c r="L80" s="184"/>
      <c r="M80" s="185"/>
      <c r="N80" s="184" t="str">
        <f>Q4</f>
        <v>ΤΑΜΠΟΣΗ ΤΕΡΕΖΑ</v>
      </c>
      <c r="O80" s="183"/>
      <c r="P80" s="184"/>
      <c r="Q80" s="200" t="e">
        <f>MIN(16,#REF!)</f>
        <v>#REF!</v>
      </c>
    </row>
    <row r="81" spans="1:17" s="18" customFormat="1" ht="9.75">
      <c r="A81" s="93"/>
      <c r="B81" s="94" t="s">
        <v>17</v>
      </c>
      <c r="C81" s="94" t="s">
        <v>18</v>
      </c>
      <c r="D81" s="94" t="s">
        <v>19</v>
      </c>
      <c r="E81" s="95" t="s">
        <v>20</v>
      </c>
      <c r="F81" s="95" t="s">
        <v>12</v>
      </c>
      <c r="G81" s="95"/>
      <c r="H81" s="95" t="s">
        <v>21</v>
      </c>
      <c r="I81" s="95"/>
      <c r="J81" s="94" t="s">
        <v>22</v>
      </c>
      <c r="K81" s="96"/>
      <c r="L81" s="94" t="s">
        <v>52</v>
      </c>
      <c r="M81" s="96"/>
      <c r="N81" s="94" t="s">
        <v>113</v>
      </c>
      <c r="O81" s="96"/>
      <c r="P81" s="94" t="s">
        <v>114</v>
      </c>
      <c r="Q81" s="97"/>
    </row>
    <row r="82" spans="1:17" s="18" customFormat="1" ht="3.75" customHeight="1">
      <c r="A82" s="98"/>
      <c r="B82" s="99"/>
      <c r="C82" s="69"/>
      <c r="D82" s="99"/>
      <c r="E82" s="100"/>
      <c r="F82" s="100"/>
      <c r="G82" s="101"/>
      <c r="H82" s="100"/>
      <c r="I82" s="102"/>
      <c r="J82" s="99"/>
      <c r="K82" s="102"/>
      <c r="L82" s="99"/>
      <c r="M82" s="102"/>
      <c r="N82" s="99"/>
      <c r="O82" s="102"/>
      <c r="P82" s="99"/>
      <c r="Q82" s="103"/>
    </row>
    <row r="83" spans="1:18" s="46" customFormat="1" ht="10.5" customHeight="1">
      <c r="A83" s="105" t="s">
        <v>116</v>
      </c>
      <c r="B83" s="107"/>
      <c r="C83" s="107"/>
      <c r="D83" s="108">
        <v>6</v>
      </c>
      <c r="E83" s="109" t="s">
        <v>321</v>
      </c>
      <c r="F83" s="109" t="s">
        <v>322</v>
      </c>
      <c r="G83" s="109"/>
      <c r="H83" s="109"/>
      <c r="I83" s="328"/>
      <c r="J83" s="329" t="str">
        <f>UPPER(IF(OR(I84="a",I84="as"),E83,IF(OR(I84="b",I84="bs"),E84,)))</f>
        <v>ΚΑΛΤΗΣ</v>
      </c>
      <c r="K83" s="330"/>
      <c r="L83" s="331"/>
      <c r="M83" s="331"/>
      <c r="N83" s="331"/>
      <c r="O83" s="331"/>
      <c r="P83" s="331"/>
      <c r="Q83" s="332" t="s">
        <v>117</v>
      </c>
      <c r="R83" s="118"/>
    </row>
    <row r="84" spans="1:18" s="46" customFormat="1" ht="9" customHeight="1">
      <c r="A84" s="209" t="s">
        <v>118</v>
      </c>
      <c r="B84" s="107">
        <f>IF($D84="","",VLOOKUP($D84,#REF!,15))</f>
      </c>
      <c r="C84" s="107">
        <f>IF($D84="","",VLOOKUP($D84,#REF!,16))</f>
      </c>
      <c r="D84" s="108"/>
      <c r="E84" s="128" t="s">
        <v>440</v>
      </c>
      <c r="F84" s="128" t="s">
        <v>276</v>
      </c>
      <c r="G84" s="128"/>
      <c r="H84" s="128">
        <f>IF($D84="","",VLOOKUP($D84,#REF!,4))</f>
      </c>
      <c r="I84" s="333" t="s">
        <v>364</v>
      </c>
      <c r="J84" s="334" t="s">
        <v>827</v>
      </c>
      <c r="K84" s="335" t="s">
        <v>364</v>
      </c>
      <c r="L84" s="329" t="str">
        <f>UPPER(IF(OR(K84="a",K84="as"),J83,IF(OR(K84="b",K84="bs"),J85,)))</f>
        <v>ΚΑΛΤΗΣ</v>
      </c>
      <c r="M84" s="330"/>
      <c r="N84" s="331"/>
      <c r="O84" s="331"/>
      <c r="P84" s="331"/>
      <c r="Q84" s="331"/>
      <c r="R84" s="118"/>
    </row>
    <row r="85" spans="1:18" s="46" customFormat="1" ht="9" customHeight="1">
      <c r="A85" s="120" t="s">
        <v>119</v>
      </c>
      <c r="B85" s="107">
        <f>IF($D85="","",VLOOKUP($D85,#REF!,15))</f>
      </c>
      <c r="C85" s="107">
        <f>IF($D85="","",VLOOKUP($D85,#REF!,16))</f>
      </c>
      <c r="D85" s="108"/>
      <c r="E85" s="128" t="s">
        <v>441</v>
      </c>
      <c r="F85" s="128" t="s">
        <v>228</v>
      </c>
      <c r="G85" s="128"/>
      <c r="H85" s="128">
        <f>IF($D85="","",VLOOKUP($D85,#REF!,4))</f>
      </c>
      <c r="I85" s="328"/>
      <c r="J85" s="329" t="str">
        <f>UPPER(IF(OR(I86="a",I86="as"),E85,IF(OR(I86="b",I86="bs"),E86,)))</f>
        <v>ΠΑΤΤΑΚΟΣ</v>
      </c>
      <c r="K85" s="336"/>
      <c r="L85" s="334" t="s">
        <v>866</v>
      </c>
      <c r="M85" s="337"/>
      <c r="N85" s="331"/>
      <c r="O85" s="331"/>
      <c r="P85" s="331"/>
      <c r="Q85" s="331"/>
      <c r="R85" s="118"/>
    </row>
    <row r="86" spans="1:18" s="46" customFormat="1" ht="9" customHeight="1">
      <c r="A86" s="120" t="s">
        <v>120</v>
      </c>
      <c r="B86" s="107">
        <f>IF($D86="","",VLOOKUP($D86,#REF!,15))</f>
      </c>
      <c r="C86" s="107">
        <f>IF($D86="","",VLOOKUP($D86,#REF!,16))</f>
      </c>
      <c r="D86" s="108"/>
      <c r="E86" s="128" t="s">
        <v>420</v>
      </c>
      <c r="F86" s="128" t="s">
        <v>326</v>
      </c>
      <c r="G86" s="128"/>
      <c r="H86" s="128">
        <f>IF($D86="","",VLOOKUP($D86,#REF!,4))</f>
      </c>
      <c r="I86" s="333" t="s">
        <v>820</v>
      </c>
      <c r="J86" s="334" t="s">
        <v>853</v>
      </c>
      <c r="K86" s="338"/>
      <c r="L86" s="339" t="s">
        <v>13</v>
      </c>
      <c r="M86" s="340" t="s">
        <v>364</v>
      </c>
      <c r="N86" s="329" t="str">
        <f>UPPER(IF(OR(M86="a",M86="as"),L84,IF(OR(M86="b",M86="bs"),L88,)))</f>
        <v>ΚΑΛΤΗΣ</v>
      </c>
      <c r="O86" s="330"/>
      <c r="P86" s="331"/>
      <c r="Q86" s="331"/>
      <c r="R86" s="118"/>
    </row>
    <row r="87" spans="1:18" s="46" customFormat="1" ht="9" customHeight="1">
      <c r="A87" s="120" t="s">
        <v>121</v>
      </c>
      <c r="B87" s="107">
        <f>IF($D87="","",VLOOKUP($D87,#REF!,15))</f>
      </c>
      <c r="C87" s="107">
        <f>IF($D87="","",VLOOKUP($D87,#REF!,16))</f>
      </c>
      <c r="D87" s="108"/>
      <c r="E87" s="128" t="s">
        <v>442</v>
      </c>
      <c r="F87" s="128" t="s">
        <v>263</v>
      </c>
      <c r="G87" s="128"/>
      <c r="H87" s="128">
        <f>IF($D87="","",VLOOKUP($D87,#REF!,4))</f>
      </c>
      <c r="I87" s="328"/>
      <c r="J87" s="329" t="str">
        <f>UPPER(IF(OR(I88="a",I88="as"),E87,IF(OR(I88="b",I88="bs"),E88,)))</f>
        <v>ΣΙΑΡΑΒΑΣ</v>
      </c>
      <c r="K87" s="330"/>
      <c r="L87" s="341"/>
      <c r="M87" s="342"/>
      <c r="N87" s="334" t="s">
        <v>826</v>
      </c>
      <c r="O87" s="343"/>
      <c r="P87" s="331"/>
      <c r="Q87" s="331"/>
      <c r="R87" s="118"/>
    </row>
    <row r="88" spans="1:18" s="46" customFormat="1" ht="9" customHeight="1">
      <c r="A88" s="120" t="s">
        <v>122</v>
      </c>
      <c r="B88" s="107">
        <f>IF($D88="","",VLOOKUP($D88,#REF!,15))</f>
      </c>
      <c r="C88" s="107">
        <f>IF($D88="","",VLOOKUP($D88,#REF!,16))</f>
      </c>
      <c r="D88" s="108"/>
      <c r="E88" s="128" t="s">
        <v>443</v>
      </c>
      <c r="F88" s="128" t="s">
        <v>444</v>
      </c>
      <c r="G88" s="128"/>
      <c r="H88" s="128">
        <f>IF($D88="","",VLOOKUP($D88,#REF!,4))</f>
      </c>
      <c r="I88" s="333" t="s">
        <v>363</v>
      </c>
      <c r="J88" s="334" t="s">
        <v>897</v>
      </c>
      <c r="K88" s="335" t="s">
        <v>365</v>
      </c>
      <c r="L88" s="329" t="str">
        <f>UPPER(IF(OR(K88="a",K88="as"),J87,IF(OR(K88="b",K88="bs"),J89,)))</f>
        <v>ΖΩΓΡΑΦΑΚΗΣ</v>
      </c>
      <c r="M88" s="344"/>
      <c r="N88" s="331"/>
      <c r="O88" s="337"/>
      <c r="P88" s="331"/>
      <c r="Q88" s="331"/>
      <c r="R88" s="118"/>
    </row>
    <row r="89" spans="1:18" s="46" customFormat="1" ht="9" customHeight="1">
      <c r="A89" s="209" t="s">
        <v>123</v>
      </c>
      <c r="B89" s="107">
        <f>IF($D89="","",VLOOKUP($D89,#REF!,15))</f>
      </c>
      <c r="C89" s="107">
        <f>IF($D89="","",VLOOKUP($D89,#REF!,16))</f>
      </c>
      <c r="D89" s="108"/>
      <c r="E89" s="128" t="s">
        <v>319</v>
      </c>
      <c r="F89" s="128" t="s">
        <v>320</v>
      </c>
      <c r="G89" s="128"/>
      <c r="H89" s="128">
        <f>IF($D89="","",VLOOKUP($D89,#REF!,4))</f>
      </c>
      <c r="I89" s="328"/>
      <c r="J89" s="329" t="str">
        <f>UPPER(IF(OR(I90="a",I90="as"),E89,IF(OR(I90="b",I90="bs"),E90,)))</f>
        <v>ΖΩΓΡΑΦΑΚΗΣ</v>
      </c>
      <c r="K89" s="345"/>
      <c r="L89" s="334" t="s">
        <v>879</v>
      </c>
      <c r="M89" s="338"/>
      <c r="N89" s="331"/>
      <c r="O89" s="337"/>
      <c r="P89" s="331"/>
      <c r="Q89" s="331"/>
      <c r="R89" s="118"/>
    </row>
    <row r="90" spans="1:18" s="46" customFormat="1" ht="9" customHeight="1">
      <c r="A90" s="209" t="s">
        <v>124</v>
      </c>
      <c r="B90" s="107">
        <f>IF($D90="","",VLOOKUP($D90,#REF!,15))</f>
      </c>
      <c r="C90" s="107">
        <f>IF($D90="","",VLOOKUP($D90,#REF!,16))</f>
      </c>
      <c r="D90" s="108"/>
      <c r="E90" s="128" t="s">
        <v>447</v>
      </c>
      <c r="F90" s="128" t="s">
        <v>231</v>
      </c>
      <c r="G90" s="128"/>
      <c r="H90" s="128">
        <f>IF($D90="","",VLOOKUP($D90,#REF!,4))</f>
      </c>
      <c r="I90" s="333" t="s">
        <v>363</v>
      </c>
      <c r="J90" s="334" t="s">
        <v>838</v>
      </c>
      <c r="K90" s="331"/>
      <c r="L90" s="338"/>
      <c r="M90" s="346"/>
      <c r="N90" s="339" t="s">
        <v>13</v>
      </c>
      <c r="O90" s="340" t="s">
        <v>364</v>
      </c>
      <c r="P90" s="329" t="str">
        <f>UPPER(IF(OR(O90="a",O90="as"),N86,IF(OR(O90="b",O90="bs"),N94,)))</f>
        <v>ΚΑΛΤΗΣ</v>
      </c>
      <c r="Q90" s="330"/>
      <c r="R90" s="118"/>
    </row>
    <row r="91" spans="1:18" s="46" customFormat="1" ht="9" customHeight="1">
      <c r="A91" s="209" t="s">
        <v>125</v>
      </c>
      <c r="B91" s="107">
        <f>IF($D91="","",VLOOKUP($D91,#REF!,15))</f>
      </c>
      <c r="C91" s="107">
        <f>IF($D91="","",VLOOKUP($D91,#REF!,16))</f>
      </c>
      <c r="D91" s="108"/>
      <c r="E91" s="128" t="s">
        <v>416</v>
      </c>
      <c r="F91" s="128" t="s">
        <v>272</v>
      </c>
      <c r="G91" s="128"/>
      <c r="H91" s="128">
        <f>IF($D91="","",VLOOKUP($D91,#REF!,4))</f>
      </c>
      <c r="I91" s="328"/>
      <c r="J91" s="329" t="str">
        <f>UPPER(IF(OR(I92="a",I92="as"),E91,IF(OR(I92="b",I92="bs"),E92,)))</f>
        <v>ΛΕΙΒΑΔΙΤΗΣ</v>
      </c>
      <c r="K91" s="330"/>
      <c r="L91" s="331"/>
      <c r="M91" s="331"/>
      <c r="N91" s="331"/>
      <c r="O91" s="337"/>
      <c r="P91" s="334" t="s">
        <v>856</v>
      </c>
      <c r="Q91" s="338"/>
      <c r="R91" s="118"/>
    </row>
    <row r="92" spans="1:18" s="46" customFormat="1" ht="9" customHeight="1">
      <c r="A92" s="209" t="s">
        <v>126</v>
      </c>
      <c r="B92" s="107">
        <f>IF($D92="","",VLOOKUP($D92,#REF!,15))</f>
      </c>
      <c r="C92" s="107">
        <f>IF($D92="","",VLOOKUP($D92,#REF!,16))</f>
      </c>
      <c r="D92" s="108"/>
      <c r="E92" s="128" t="s">
        <v>448</v>
      </c>
      <c r="F92" s="128" t="s">
        <v>231</v>
      </c>
      <c r="G92" s="128"/>
      <c r="H92" s="128">
        <f>IF($D92="","",VLOOKUP($D92,#REF!,4))</f>
      </c>
      <c r="I92" s="333" t="s">
        <v>365</v>
      </c>
      <c r="J92" s="334" t="s">
        <v>819</v>
      </c>
      <c r="K92" s="335" t="s">
        <v>365</v>
      </c>
      <c r="L92" s="329" t="str">
        <f>UPPER(IF(OR(K92="a",K92="as"),J91,IF(OR(K92="b",K92="bs"),J93,)))</f>
        <v>ΤΣΕΛΙΟΣ</v>
      </c>
      <c r="M92" s="330"/>
      <c r="N92" s="331"/>
      <c r="O92" s="337"/>
      <c r="P92" s="331"/>
      <c r="Q92" s="338"/>
      <c r="R92" s="118"/>
    </row>
    <row r="93" spans="1:18" s="46" customFormat="1" ht="9" customHeight="1">
      <c r="A93" s="120" t="s">
        <v>127</v>
      </c>
      <c r="B93" s="107">
        <f>IF($D93="","",VLOOKUP($D93,#REF!,15))</f>
      </c>
      <c r="C93" s="107">
        <f>IF($D93="","",VLOOKUP($D93,#REF!,16))</f>
      </c>
      <c r="D93" s="108"/>
      <c r="E93" s="128" t="s">
        <v>376</v>
      </c>
      <c r="F93" s="128" t="s">
        <v>228</v>
      </c>
      <c r="G93" s="128"/>
      <c r="H93" s="128">
        <f>IF($D93="","",VLOOKUP($D93,#REF!,4))</f>
      </c>
      <c r="I93" s="328"/>
      <c r="J93" s="329" t="str">
        <f>UPPER(IF(OR(I94="a",I94="as"),E93,IF(OR(I94="b",I94="bs"),E94,)))</f>
        <v>ΤΣΕΛΙΟΣ</v>
      </c>
      <c r="K93" s="336"/>
      <c r="L93" s="334" t="s">
        <v>819</v>
      </c>
      <c r="M93" s="337"/>
      <c r="N93" s="331"/>
      <c r="O93" s="337"/>
      <c r="P93" s="331"/>
      <c r="Q93" s="338"/>
      <c r="R93" s="118"/>
    </row>
    <row r="94" spans="1:18" s="46" customFormat="1" ht="9" customHeight="1">
      <c r="A94" s="120" t="s">
        <v>128</v>
      </c>
      <c r="B94" s="107">
        <f>IF($D94="","",VLOOKUP($D94,#REF!,15))</f>
      </c>
      <c r="C94" s="107">
        <f>IF($D94="","",VLOOKUP($D94,#REF!,16))</f>
      </c>
      <c r="D94" s="108"/>
      <c r="E94" s="128" t="s">
        <v>449</v>
      </c>
      <c r="F94" s="128" t="s">
        <v>300</v>
      </c>
      <c r="G94" s="128"/>
      <c r="H94" s="128"/>
      <c r="I94" s="333" t="s">
        <v>820</v>
      </c>
      <c r="J94" s="334" t="s">
        <v>819</v>
      </c>
      <c r="K94" s="338"/>
      <c r="L94" s="339" t="s">
        <v>13</v>
      </c>
      <c r="M94" s="340" t="s">
        <v>363</v>
      </c>
      <c r="N94" s="329" t="str">
        <f>UPPER(IF(OR(M94="a",M94="as"),L92,IF(OR(M94="b",M94="bs"),L96,)))</f>
        <v>ΤΣΕΛΙΟΣ</v>
      </c>
      <c r="O94" s="345"/>
      <c r="P94" s="331"/>
      <c r="Q94" s="338"/>
      <c r="R94" s="118"/>
    </row>
    <row r="95" spans="1:18" s="46" customFormat="1" ht="9" customHeight="1">
      <c r="A95" s="120" t="s">
        <v>129</v>
      </c>
      <c r="B95" s="107">
        <f>IF($D95="","",VLOOKUP($D95,#REF!,15))</f>
      </c>
      <c r="C95" s="107">
        <f>IF($D95="","",VLOOKUP($D95,#REF!,16))</f>
      </c>
      <c r="D95" s="108"/>
      <c r="E95" s="128" t="s">
        <v>450</v>
      </c>
      <c r="F95" s="128" t="s">
        <v>228</v>
      </c>
      <c r="G95" s="128"/>
      <c r="H95" s="128">
        <f>IF($D95="","",VLOOKUP($D95,#REF!,4))</f>
      </c>
      <c r="I95" s="328"/>
      <c r="J95" s="329" t="str">
        <f>UPPER(IF(OR(I96="a",I96="as"),E95,IF(OR(I96="b",I96="bs"),E96,)))</f>
        <v>ΜΥΤΙΛΗΝΑΙΟΣ</v>
      </c>
      <c r="K95" s="330"/>
      <c r="L95" s="341"/>
      <c r="M95" s="342"/>
      <c r="N95" s="334" t="s">
        <v>819</v>
      </c>
      <c r="O95" s="331"/>
      <c r="P95" s="331"/>
      <c r="Q95" s="338"/>
      <c r="R95" s="118"/>
    </row>
    <row r="96" spans="1:18" s="46" customFormat="1" ht="9" customHeight="1">
      <c r="A96" s="120" t="s">
        <v>130</v>
      </c>
      <c r="B96" s="107">
        <f>IF($D96="","",VLOOKUP($D96,#REF!,15))</f>
      </c>
      <c r="C96" s="107">
        <f>IF($D96="","",VLOOKUP($D96,#REF!,16))</f>
      </c>
      <c r="D96" s="108"/>
      <c r="E96" s="128" t="s">
        <v>451</v>
      </c>
      <c r="F96" s="128" t="s">
        <v>452</v>
      </c>
      <c r="G96" s="128"/>
      <c r="H96" s="128">
        <f>IF($D96="","",VLOOKUP($D96,#REF!,4))</f>
      </c>
      <c r="I96" s="333" t="s">
        <v>363</v>
      </c>
      <c r="J96" s="334" t="s">
        <v>819</v>
      </c>
      <c r="K96" s="335" t="s">
        <v>844</v>
      </c>
      <c r="L96" s="329" t="str">
        <f>UPPER(IF(OR(K96="a",K96="as"),J95,IF(OR(K96="b",K96="bs"),J97,)))</f>
        <v>ΣΑΠΟΥΝΤΖΗΣ</v>
      </c>
      <c r="M96" s="344"/>
      <c r="N96" s="331"/>
      <c r="O96" s="331"/>
      <c r="P96" s="331"/>
      <c r="Q96" s="338"/>
      <c r="R96" s="118"/>
    </row>
    <row r="97" spans="1:18" s="46" customFormat="1" ht="9" customHeight="1">
      <c r="A97" s="209" t="s">
        <v>131</v>
      </c>
      <c r="B97" s="107"/>
      <c r="C97" s="107"/>
      <c r="D97" s="108"/>
      <c r="E97" s="128" t="s">
        <v>329</v>
      </c>
      <c r="F97" s="128" t="s">
        <v>357</v>
      </c>
      <c r="G97" s="128"/>
      <c r="H97" s="128"/>
      <c r="I97" s="328"/>
      <c r="J97" s="329" t="str">
        <f>UPPER(IF(OR(I98="a",I98="as"),E97,IF(OR(I98="b",I98="bs"),E98,)))</f>
        <v>ΣΑΠΟΥΝΤΖΗΣ</v>
      </c>
      <c r="K97" s="345"/>
      <c r="L97" s="334" t="s">
        <v>879</v>
      </c>
      <c r="M97" s="338"/>
      <c r="N97" s="331"/>
      <c r="O97" s="331"/>
      <c r="P97" s="331"/>
      <c r="Q97" s="338"/>
      <c r="R97" s="118"/>
    </row>
    <row r="98" spans="1:18" s="46" customFormat="1" ht="9" customHeight="1">
      <c r="A98" s="146" t="s">
        <v>132</v>
      </c>
      <c r="B98" s="107"/>
      <c r="C98" s="107"/>
      <c r="D98" s="108">
        <v>11</v>
      </c>
      <c r="E98" s="109" t="s">
        <v>375</v>
      </c>
      <c r="F98" s="109" t="s">
        <v>307</v>
      </c>
      <c r="G98" s="109"/>
      <c r="H98" s="109"/>
      <c r="I98" s="333" t="s">
        <v>844</v>
      </c>
      <c r="J98" s="334" t="s">
        <v>866</v>
      </c>
      <c r="K98" s="331"/>
      <c r="L98" s="338"/>
      <c r="M98" s="346"/>
      <c r="N98" s="338"/>
      <c r="O98" s="338"/>
      <c r="P98" s="338"/>
      <c r="Q98" s="338"/>
      <c r="R98" s="118"/>
    </row>
    <row r="99" spans="1:18" s="46" customFormat="1" ht="9" customHeight="1">
      <c r="A99" s="105" t="s">
        <v>133</v>
      </c>
      <c r="B99" s="107"/>
      <c r="C99" s="107"/>
      <c r="D99" s="108">
        <v>13</v>
      </c>
      <c r="E99" s="109" t="s">
        <v>287</v>
      </c>
      <c r="F99" s="109" t="s">
        <v>228</v>
      </c>
      <c r="G99" s="109"/>
      <c r="H99" s="109"/>
      <c r="I99" s="328"/>
      <c r="J99" s="329" t="str">
        <f>UPPER(IF(OR(I100="a",I100="as"),E99,IF(OR(I100="b",I100="bs"),E100,)))</f>
        <v>ΠΑΡΑΣΚΕΥΟΠΟΥΛΟΣ</v>
      </c>
      <c r="K99" s="330"/>
      <c r="L99" s="331"/>
      <c r="M99" s="331"/>
      <c r="N99" s="331"/>
      <c r="O99" s="331"/>
      <c r="P99" s="331"/>
      <c r="Q99" s="338"/>
      <c r="R99" s="118"/>
    </row>
    <row r="100" spans="1:18" s="46" customFormat="1" ht="9" customHeight="1">
      <c r="A100" s="209" t="s">
        <v>134</v>
      </c>
      <c r="B100" s="107">
        <f>IF($D100="","",VLOOKUP($D100,#REF!,15))</f>
      </c>
      <c r="C100" s="107">
        <f>IF($D100="","",VLOOKUP($D100,#REF!,16))</f>
      </c>
      <c r="D100" s="108"/>
      <c r="E100" s="128" t="s">
        <v>394</v>
      </c>
      <c r="F100" s="128" t="s">
        <v>268</v>
      </c>
      <c r="G100" s="128"/>
      <c r="H100" s="128">
        <f>IF($D100="","",VLOOKUP($D100,#REF!,4))</f>
      </c>
      <c r="I100" s="333" t="s">
        <v>824</v>
      </c>
      <c r="J100" s="334" t="s">
        <v>819</v>
      </c>
      <c r="K100" s="335" t="s">
        <v>365</v>
      </c>
      <c r="L100" s="329" t="str">
        <f>UPPER(IF(OR(K100="a",K100="as"),J99,IF(OR(K100="b",K100="bs"),J101,)))</f>
        <v>ΦΟΥΝΤΗΣ</v>
      </c>
      <c r="M100" s="330"/>
      <c r="N100" s="331"/>
      <c r="O100" s="331"/>
      <c r="P100" s="331"/>
      <c r="Q100" s="338"/>
      <c r="R100" s="118"/>
    </row>
    <row r="101" spans="1:18" s="46" customFormat="1" ht="9" customHeight="1">
      <c r="A101" s="120" t="s">
        <v>135</v>
      </c>
      <c r="B101" s="107">
        <f>IF($D101="","",VLOOKUP($D101,#REF!,15))</f>
      </c>
      <c r="C101" s="107">
        <f>IF($D101="","",VLOOKUP($D101,#REF!,16))</f>
      </c>
      <c r="D101" s="108"/>
      <c r="E101" s="128" t="s">
        <v>454</v>
      </c>
      <c r="F101" s="128" t="s">
        <v>252</v>
      </c>
      <c r="G101" s="128"/>
      <c r="H101" s="128">
        <f>IF($D101="","",VLOOKUP($D101,#REF!,4))</f>
      </c>
      <c r="I101" s="328"/>
      <c r="J101" s="329" t="str">
        <f>UPPER(IF(OR(I102="a",I102="as"),E101,IF(OR(I102="b",I102="bs"),E102,)))</f>
        <v>ΦΟΥΝΤΗΣ</v>
      </c>
      <c r="K101" s="336"/>
      <c r="L101" s="334" t="s">
        <v>819</v>
      </c>
      <c r="M101" s="337"/>
      <c r="N101" s="331"/>
      <c r="O101" s="331"/>
      <c r="P101" s="331"/>
      <c r="Q101" s="338"/>
      <c r="R101" s="118"/>
    </row>
    <row r="102" spans="1:18" s="46" customFormat="1" ht="9" customHeight="1">
      <c r="A102" s="120" t="s">
        <v>136</v>
      </c>
      <c r="B102" s="107">
        <f>IF($D102="","",VLOOKUP($D102,#REF!,15))</f>
      </c>
      <c r="C102" s="107">
        <f>IF($D102="","",VLOOKUP($D102,#REF!,16))</f>
      </c>
      <c r="D102" s="108"/>
      <c r="E102" s="128" t="s">
        <v>455</v>
      </c>
      <c r="F102" s="128" t="s">
        <v>314</v>
      </c>
      <c r="G102" s="128"/>
      <c r="H102" s="128">
        <f>IF($D102="","",VLOOKUP($D102,#REF!,4))</f>
      </c>
      <c r="I102" s="333" t="s">
        <v>365</v>
      </c>
      <c r="J102" s="334" t="s">
        <v>826</v>
      </c>
      <c r="K102" s="338"/>
      <c r="L102" s="339" t="s">
        <v>13</v>
      </c>
      <c r="M102" s="340" t="s">
        <v>365</v>
      </c>
      <c r="N102" s="329" t="str">
        <f>UPPER(IF(OR(M102="a",M102="as"),L100,IF(OR(M102="b",M102="bs"),L104,)))</f>
        <v>ΓΕΩΡΓΙΑΔΗΣ</v>
      </c>
      <c r="O102" s="330"/>
      <c r="P102" s="331"/>
      <c r="Q102" s="331"/>
      <c r="R102" s="118"/>
    </row>
    <row r="103" spans="1:18" s="46" customFormat="1" ht="9" customHeight="1">
      <c r="A103" s="120" t="s">
        <v>137</v>
      </c>
      <c r="B103" s="107">
        <f>IF($D103="","",VLOOKUP($D103,#REF!,15))</f>
      </c>
      <c r="C103" s="107">
        <f>IF($D103="","",VLOOKUP($D103,#REF!,16))</f>
      </c>
      <c r="D103" s="108"/>
      <c r="E103" s="128" t="s">
        <v>299</v>
      </c>
      <c r="F103" s="128" t="s">
        <v>300</v>
      </c>
      <c r="G103" s="128"/>
      <c r="H103" s="128">
        <f>IF($D103="","",VLOOKUP($D103,#REF!,4))</f>
      </c>
      <c r="I103" s="328"/>
      <c r="J103" s="329" t="str">
        <f>UPPER(IF(OR(I104="a",I104="as"),E103,IF(OR(I104="b",I104="bs"),E104,)))</f>
        <v>ΦΡΑΓΚΟΠΟΥΛΟΣ</v>
      </c>
      <c r="K103" s="330"/>
      <c r="L103" s="341"/>
      <c r="M103" s="342"/>
      <c r="N103" s="334" t="s">
        <v>833</v>
      </c>
      <c r="O103" s="343"/>
      <c r="P103" s="331"/>
      <c r="Q103" s="331"/>
      <c r="R103" s="118"/>
    </row>
    <row r="104" spans="1:18" s="46" customFormat="1" ht="9" customHeight="1">
      <c r="A104" s="120" t="s">
        <v>138</v>
      </c>
      <c r="B104" s="107">
        <f>IF($D104="","",VLOOKUP($D104,#REF!,15))</f>
      </c>
      <c r="C104" s="107">
        <f>IF($D104="","",VLOOKUP($D104,#REF!,16))</f>
      </c>
      <c r="D104" s="108"/>
      <c r="E104" s="128" t="s">
        <v>453</v>
      </c>
      <c r="F104" s="128" t="s">
        <v>307</v>
      </c>
      <c r="G104" s="128"/>
      <c r="H104" s="128">
        <v>1979</v>
      </c>
      <c r="I104" s="333" t="s">
        <v>820</v>
      </c>
      <c r="J104" s="334" t="s">
        <v>819</v>
      </c>
      <c r="K104" s="335" t="s">
        <v>824</v>
      </c>
      <c r="L104" s="329" t="str">
        <f>UPPER(IF(OR(K104="a",K104="as"),J103,IF(OR(K104="b",K104="bs"),J105,)))</f>
        <v>ΓΕΩΡΓΙΑΔΗΣ</v>
      </c>
      <c r="M104" s="344"/>
      <c r="N104" s="331"/>
      <c r="O104" s="337"/>
      <c r="P104" s="331"/>
      <c r="Q104" s="331"/>
      <c r="R104" s="118"/>
    </row>
    <row r="105" spans="1:18" s="46" customFormat="1" ht="9" customHeight="1">
      <c r="A105" s="209" t="s">
        <v>139</v>
      </c>
      <c r="B105" s="107">
        <f>IF($D105="","",VLOOKUP($D105,#REF!,15))</f>
      </c>
      <c r="C105" s="107">
        <f>IF($D105="","",VLOOKUP($D105,#REF!,16))</f>
      </c>
      <c r="D105" s="108"/>
      <c r="E105" s="128" t="s">
        <v>271</v>
      </c>
      <c r="F105" s="128" t="s">
        <v>272</v>
      </c>
      <c r="G105" s="128"/>
      <c r="H105" s="128">
        <f>IF($D105="","",VLOOKUP($D105,#REF!,4))</f>
      </c>
      <c r="I105" s="328"/>
      <c r="J105" s="329" t="str">
        <f>UPPER(IF(OR(I106="a",I106="as"),E105,IF(OR(I106="b",I106="bs"),E106,)))</f>
        <v>ΓΕΩΡΓΙΑΔΗΣ</v>
      </c>
      <c r="K105" s="345"/>
      <c r="L105" s="334" t="s">
        <v>856</v>
      </c>
      <c r="M105" s="338"/>
      <c r="N105" s="331"/>
      <c r="O105" s="337"/>
      <c r="P105" s="331"/>
      <c r="Q105" s="331"/>
      <c r="R105" s="118"/>
    </row>
    <row r="106" spans="1:18" s="46" customFormat="1" ht="9" customHeight="1">
      <c r="A106" s="209" t="s">
        <v>140</v>
      </c>
      <c r="B106" s="107">
        <f>IF($D106="","",VLOOKUP($D106,#REF!,15))</f>
      </c>
      <c r="C106" s="107">
        <f>IF($D106="","",VLOOKUP($D106,#REF!,16))</f>
      </c>
      <c r="D106" s="108"/>
      <c r="E106" s="128" t="s">
        <v>277</v>
      </c>
      <c r="F106" s="128" t="s">
        <v>252</v>
      </c>
      <c r="G106" s="128"/>
      <c r="H106" s="128">
        <f>IF($D106="","",VLOOKUP($D106,#REF!,4))</f>
      </c>
      <c r="I106" s="333" t="s">
        <v>365</v>
      </c>
      <c r="J106" s="334" t="s">
        <v>856</v>
      </c>
      <c r="K106" s="331"/>
      <c r="L106" s="338"/>
      <c r="M106" s="346"/>
      <c r="N106" s="339" t="s">
        <v>13</v>
      </c>
      <c r="O106" s="340" t="s">
        <v>366</v>
      </c>
      <c r="P106" s="329" t="str">
        <f>UPPER(IF(OR(O106="a",O106="as"),N102,IF(OR(O106="b",O106="bs"),N110,)))</f>
        <v>ΦΑΣΟΥΛΑΣ</v>
      </c>
      <c r="Q106" s="330"/>
      <c r="R106" s="118"/>
    </row>
    <row r="107" spans="1:18" s="46" customFormat="1" ht="9" customHeight="1">
      <c r="A107" s="209" t="s">
        <v>141</v>
      </c>
      <c r="B107" s="107">
        <f>IF($D107="","",VLOOKUP($D107,#REF!,15))</f>
      </c>
      <c r="C107" s="107" t="s">
        <v>818</v>
      </c>
      <c r="D107" s="108"/>
      <c r="E107" s="128" t="s">
        <v>293</v>
      </c>
      <c r="F107" s="128" t="s">
        <v>242</v>
      </c>
      <c r="G107" s="128"/>
      <c r="H107" s="128">
        <f>IF($D107="","",VLOOKUP($D107,#REF!,4))</f>
      </c>
      <c r="I107" s="328"/>
      <c r="J107" s="329" t="str">
        <f>UPPER(IF(OR(I108="a",I108="as"),E107,IF(OR(I108="b",I108="bs"),E108,)))</f>
        <v>ΘΕΟΔΩΡΟΠΟΥΛΟΣ</v>
      </c>
      <c r="K107" s="330"/>
      <c r="L107" s="331"/>
      <c r="M107" s="331"/>
      <c r="N107" s="331"/>
      <c r="O107" s="337"/>
      <c r="P107" s="334" t="s">
        <v>895</v>
      </c>
      <c r="Q107" s="338"/>
      <c r="R107" s="118"/>
    </row>
    <row r="108" spans="1:18" s="46" customFormat="1" ht="9" customHeight="1">
      <c r="A108" s="209" t="s">
        <v>142</v>
      </c>
      <c r="B108" s="107">
        <f>IF($D108="","",VLOOKUP($D108,#REF!,15))</f>
      </c>
      <c r="C108" s="107" t="s">
        <v>818</v>
      </c>
      <c r="D108" s="108"/>
      <c r="E108" s="128" t="s">
        <v>839</v>
      </c>
      <c r="F108" s="128" t="s">
        <v>307</v>
      </c>
      <c r="G108" s="128"/>
      <c r="H108" s="128">
        <f>IF($D108="","",VLOOKUP($D108,#REF!,4))</f>
      </c>
      <c r="I108" s="333" t="s">
        <v>820</v>
      </c>
      <c r="J108" s="334" t="s">
        <v>819</v>
      </c>
      <c r="K108" s="335" t="s">
        <v>365</v>
      </c>
      <c r="L108" s="329" t="str">
        <f>UPPER(IF(OR(K108="a",K108="as"),J107,IF(OR(K108="b",K108="bs"),J109,)))</f>
        <v>ΣΕΛΕΠΕΣ</v>
      </c>
      <c r="M108" s="330"/>
      <c r="N108" s="331"/>
      <c r="O108" s="337"/>
      <c r="P108" s="331"/>
      <c r="Q108" s="338"/>
      <c r="R108" s="118"/>
    </row>
    <row r="109" spans="1:18" s="46" customFormat="1" ht="9" customHeight="1">
      <c r="A109" s="120" t="s">
        <v>143</v>
      </c>
      <c r="B109" s="107">
        <f>IF($D109="","",VLOOKUP($D109,#REF!,15))</f>
      </c>
      <c r="C109" s="107">
        <f>IF($D109="","",VLOOKUP($D109,#REF!,16))</f>
      </c>
      <c r="D109" s="108"/>
      <c r="E109" s="128" t="s">
        <v>456</v>
      </c>
      <c r="F109" s="128" t="s">
        <v>351</v>
      </c>
      <c r="G109" s="128"/>
      <c r="H109" s="128">
        <f>IF($D109="","",VLOOKUP($D109,#REF!,4))</f>
      </c>
      <c r="I109" s="328"/>
      <c r="J109" s="329" t="str">
        <f>UPPER(IF(OR(I110="a",I110="as"),E109,IF(OR(I110="b",I110="bs"),E110,)))</f>
        <v>ΣΕΛΕΠΕΣ</v>
      </c>
      <c r="K109" s="336"/>
      <c r="L109" s="334" t="s">
        <v>838</v>
      </c>
      <c r="M109" s="337"/>
      <c r="N109" s="331"/>
      <c r="O109" s="337"/>
      <c r="P109" s="331"/>
      <c r="Q109" s="338"/>
      <c r="R109" s="118"/>
    </row>
    <row r="110" spans="1:18" s="46" customFormat="1" ht="9" customHeight="1">
      <c r="A110" s="120" t="s">
        <v>144</v>
      </c>
      <c r="B110" s="107">
        <f>IF($D110="","",VLOOKUP($D110,#REF!,15))</f>
      </c>
      <c r="C110" s="107">
        <f>IF($D110="","",VLOOKUP($D110,#REF!,16))</f>
      </c>
      <c r="D110" s="108"/>
      <c r="E110" s="128" t="s">
        <v>417</v>
      </c>
      <c r="F110" s="128" t="s">
        <v>446</v>
      </c>
      <c r="G110" s="128"/>
      <c r="H110" s="128">
        <f>IF($D110="","",VLOOKUP($D110,#REF!,4))</f>
      </c>
      <c r="I110" s="333" t="s">
        <v>824</v>
      </c>
      <c r="J110" s="334" t="s">
        <v>837</v>
      </c>
      <c r="K110" s="338"/>
      <c r="L110" s="339" t="s">
        <v>13</v>
      </c>
      <c r="M110" s="340" t="s">
        <v>366</v>
      </c>
      <c r="N110" s="329" t="str">
        <f>UPPER(IF(OR(M110="a",M110="as"),L108,IF(OR(M110="b",M110="bs"),L112,)))</f>
        <v>ΦΑΣΟΥΛΑΣ</v>
      </c>
      <c r="O110" s="345"/>
      <c r="P110" s="331"/>
      <c r="Q110" s="338"/>
      <c r="R110" s="118"/>
    </row>
    <row r="111" spans="1:18" s="46" customFormat="1" ht="9" customHeight="1">
      <c r="A111" s="120" t="s">
        <v>145</v>
      </c>
      <c r="B111" s="107">
        <f>IF($D111="","",VLOOKUP($D111,#REF!,15))</f>
      </c>
      <c r="C111" s="107">
        <f>IF($D111="","",VLOOKUP($D111,#REF!,16))</f>
      </c>
      <c r="D111" s="108"/>
      <c r="E111" s="128" t="s">
        <v>355</v>
      </c>
      <c r="F111" s="128" t="s">
        <v>268</v>
      </c>
      <c r="G111" s="128"/>
      <c r="H111" s="128">
        <f>IF($D111="","",VLOOKUP($D111,#REF!,4))</f>
      </c>
      <c r="I111" s="328"/>
      <c r="J111" s="329" t="str">
        <f>UPPER(IF(OR(I112="a",I112="as"),E111,IF(OR(I112="b",I112="bs"),E112,)))</f>
        <v>ΜΑΝΙΑΤΑΚΗΣ</v>
      </c>
      <c r="K111" s="330"/>
      <c r="L111" s="341"/>
      <c r="M111" s="342"/>
      <c r="N111" s="334" t="s">
        <v>828</v>
      </c>
      <c r="O111" s="331"/>
      <c r="P111" s="331"/>
      <c r="Q111" s="331"/>
      <c r="R111" s="118"/>
    </row>
    <row r="112" spans="1:18" s="46" customFormat="1" ht="9" customHeight="1">
      <c r="A112" s="120" t="s">
        <v>146</v>
      </c>
      <c r="B112" s="107">
        <f>IF($D112="","",VLOOKUP($D112,#REF!,15))</f>
      </c>
      <c r="C112" s="107">
        <f>IF($D112="","",VLOOKUP($D112,#REF!,16))</f>
      </c>
      <c r="D112" s="108"/>
      <c r="E112" s="128" t="s">
        <v>457</v>
      </c>
      <c r="F112" s="128" t="s">
        <v>403</v>
      </c>
      <c r="G112" s="128"/>
      <c r="H112" s="128">
        <f>IF($D112="","",VLOOKUP($D112,#REF!,4))</f>
      </c>
      <c r="I112" s="333" t="s">
        <v>820</v>
      </c>
      <c r="J112" s="334" t="s">
        <v>833</v>
      </c>
      <c r="K112" s="335" t="s">
        <v>844</v>
      </c>
      <c r="L112" s="329" t="str">
        <f>UPPER(IF(OR(K112="a",K112="as"),J111,IF(OR(K112="b",K112="bs"),J113,)))</f>
        <v>ΦΑΣΟΥΛΑΣ</v>
      </c>
      <c r="M112" s="344"/>
      <c r="N112" s="331"/>
      <c r="O112" s="331"/>
      <c r="P112" s="331"/>
      <c r="Q112" s="331"/>
      <c r="R112" s="118"/>
    </row>
    <row r="113" spans="1:18" s="46" customFormat="1" ht="9" customHeight="1">
      <c r="A113" s="209" t="s">
        <v>147</v>
      </c>
      <c r="B113" s="107">
        <f>IF($D113="","",VLOOKUP($D113,#REF!,15))</f>
      </c>
      <c r="C113" s="107">
        <f>IF($D113="","",VLOOKUP($D113,#REF!,16))</f>
      </c>
      <c r="D113" s="108"/>
      <c r="E113" s="128" t="s">
        <v>226</v>
      </c>
      <c r="F113" s="128">
        <f>IF($D113="","",VLOOKUP($D113,#REF!,3))</f>
      </c>
      <c r="G113" s="128"/>
      <c r="H113" s="128">
        <f>IF($D113="","",VLOOKUP($D113,#REF!,4))</f>
      </c>
      <c r="I113" s="328"/>
      <c r="J113" s="329" t="str">
        <f>UPPER(IF(OR(I114="a",I114="as"),E113,IF(OR(I114="b",I114="bs"),E114,)))</f>
        <v>ΦΑΣΟΥΛΑΣ</v>
      </c>
      <c r="K113" s="345"/>
      <c r="L113" s="334" t="s">
        <v>856</v>
      </c>
      <c r="M113" s="338"/>
      <c r="N113" s="331"/>
      <c r="O113" s="331"/>
      <c r="P113" s="331"/>
      <c r="Q113" s="331"/>
      <c r="R113" s="118"/>
    </row>
    <row r="114" spans="1:18" s="46" customFormat="1" ht="9" customHeight="1">
      <c r="A114" s="146" t="s">
        <v>148</v>
      </c>
      <c r="B114" s="107"/>
      <c r="C114" s="107"/>
      <c r="D114" s="108">
        <v>3</v>
      </c>
      <c r="E114" s="109" t="s">
        <v>370</v>
      </c>
      <c r="F114" s="109" t="s">
        <v>248</v>
      </c>
      <c r="G114" s="109"/>
      <c r="H114" s="109"/>
      <c r="I114" s="333" t="s">
        <v>366</v>
      </c>
      <c r="J114" s="334"/>
      <c r="K114" s="331"/>
      <c r="L114" s="338"/>
      <c r="M114" s="346"/>
      <c r="N114" s="338"/>
      <c r="O114" s="338"/>
      <c r="P114" s="331"/>
      <c r="Q114" s="331"/>
      <c r="R114" s="118"/>
    </row>
    <row r="115" spans="1:18" s="46" customFormat="1" ht="9" customHeight="1">
      <c r="A115" s="105" t="s">
        <v>149</v>
      </c>
      <c r="B115" s="107"/>
      <c r="C115" s="107" t="s">
        <v>818</v>
      </c>
      <c r="D115" s="108">
        <v>7</v>
      </c>
      <c r="E115" s="109" t="s">
        <v>909</v>
      </c>
      <c r="F115" s="109" t="s">
        <v>307</v>
      </c>
      <c r="G115" s="109"/>
      <c r="H115" s="109"/>
      <c r="I115" s="328"/>
      <c r="J115" s="329" t="str">
        <f>UPPER(IF(OR(I116="a",I116="as"),E115,IF(OR(I116="b",I116="bs"),E116,)))</f>
        <v>ΕΥΤΑΞΙΑΣ</v>
      </c>
      <c r="K115" s="330"/>
      <c r="L115" s="331"/>
      <c r="M115" s="331"/>
      <c r="N115" s="331"/>
      <c r="O115" s="331"/>
      <c r="P115" s="331"/>
      <c r="Q115" s="331"/>
      <c r="R115" s="118"/>
    </row>
    <row r="116" spans="1:18" s="46" customFormat="1" ht="9" customHeight="1">
      <c r="A116" s="209" t="s">
        <v>150</v>
      </c>
      <c r="B116" s="107">
        <f>IF($D116="","",VLOOKUP($D116,#REF!,15))</f>
      </c>
      <c r="C116" s="107">
        <f>IF($D116="","",VLOOKUP($D116,#REF!,16))</f>
      </c>
      <c r="D116" s="108"/>
      <c r="E116" s="128" t="s">
        <v>449</v>
      </c>
      <c r="F116" s="128" t="s">
        <v>300</v>
      </c>
      <c r="G116" s="128"/>
      <c r="H116" s="128">
        <v>1975</v>
      </c>
      <c r="I116" s="333" t="s">
        <v>821</v>
      </c>
      <c r="J116" s="334" t="s">
        <v>819</v>
      </c>
      <c r="K116" s="335" t="s">
        <v>824</v>
      </c>
      <c r="L116" s="329" t="str">
        <f>UPPER(IF(OR(K116="a",K116="as"),J115,IF(OR(K116="b",K116="bs"),J117,)))</f>
        <v>ΜΩΡΑΪΤΙΝΗΣ</v>
      </c>
      <c r="M116" s="330"/>
      <c r="N116" s="331"/>
      <c r="O116" s="331"/>
      <c r="P116" s="331"/>
      <c r="Q116" s="331"/>
      <c r="R116" s="118"/>
    </row>
    <row r="117" spans="1:18" s="46" customFormat="1" ht="9" customHeight="1">
      <c r="A117" s="120" t="s">
        <v>151</v>
      </c>
      <c r="B117" s="107">
        <f>IF($D117="","",VLOOKUP($D117,#REF!,15))</f>
      </c>
      <c r="C117" s="107">
        <f>IF($D117="","",VLOOKUP($D117,#REF!,16))</f>
      </c>
      <c r="D117" s="108"/>
      <c r="E117" s="128" t="s">
        <v>450</v>
      </c>
      <c r="F117" s="128" t="s">
        <v>268</v>
      </c>
      <c r="G117" s="128"/>
      <c r="H117" s="128">
        <f>IF($D117="","",VLOOKUP($D117,#REF!,4))</f>
      </c>
      <c r="I117" s="328"/>
      <c r="J117" s="329" t="str">
        <f>UPPER(IF(OR(I118="a",I118="as"),E117,IF(OR(I118="b",I118="bs"),E118,)))</f>
        <v>ΜΩΡΑΪΤΙΝΗΣ</v>
      </c>
      <c r="K117" s="336"/>
      <c r="L117" s="334" t="s">
        <v>856</v>
      </c>
      <c r="M117" s="337"/>
      <c r="N117" s="331"/>
      <c r="O117" s="331"/>
      <c r="P117" s="331"/>
      <c r="Q117" s="331"/>
      <c r="R117" s="118"/>
    </row>
    <row r="118" spans="1:18" s="46" customFormat="1" ht="9" customHeight="1">
      <c r="A118" s="120" t="s">
        <v>152</v>
      </c>
      <c r="B118" s="107">
        <f>IF($D118="","",VLOOKUP($D118,#REF!,15))</f>
      </c>
      <c r="C118" s="107">
        <f>IF($D118="","",VLOOKUP($D118,#REF!,16))</f>
      </c>
      <c r="D118" s="108"/>
      <c r="E118" s="128" t="s">
        <v>458</v>
      </c>
      <c r="F118" s="128" t="s">
        <v>459</v>
      </c>
      <c r="G118" s="128"/>
      <c r="H118" s="128">
        <f>IF($D118="","",VLOOKUP($D118,#REF!,4))</f>
      </c>
      <c r="I118" s="333" t="s">
        <v>824</v>
      </c>
      <c r="J118" s="334" t="s">
        <v>819</v>
      </c>
      <c r="K118" s="338"/>
      <c r="L118" s="339" t="s">
        <v>13</v>
      </c>
      <c r="M118" s="340" t="s">
        <v>365</v>
      </c>
      <c r="N118" s="329" t="str">
        <f>UPPER(IF(OR(M118="a",M118="as"),L116,IF(OR(M118="b",M118="bs"),L120,)))</f>
        <v>ΜΑΚΡΗΣ</v>
      </c>
      <c r="O118" s="330"/>
      <c r="P118" s="331"/>
      <c r="Q118" s="331"/>
      <c r="R118" s="118"/>
    </row>
    <row r="119" spans="1:18" s="46" customFormat="1" ht="9" customHeight="1">
      <c r="A119" s="120" t="s">
        <v>153</v>
      </c>
      <c r="B119" s="107">
        <f>IF($D119="","",VLOOKUP($D119,#REF!,15))</f>
      </c>
      <c r="C119" s="107">
        <f>IF($D119="","",VLOOKUP($D119,#REF!,16))</f>
      </c>
      <c r="D119" s="108"/>
      <c r="E119" s="128" t="s">
        <v>362</v>
      </c>
      <c r="F119" s="128" t="s">
        <v>307</v>
      </c>
      <c r="G119" s="128"/>
      <c r="H119" s="128">
        <f>IF($D119="","",VLOOKUP($D119,#REF!,4))</f>
      </c>
      <c r="I119" s="328"/>
      <c r="J119" s="329" t="str">
        <f>UPPER(IF(OR(I120="a",I120="as"),E119,IF(OR(I120="b",I120="bs"),E120,)))</f>
        <v>ΠΑΠΑΛΙΟΣ</v>
      </c>
      <c r="K119" s="330"/>
      <c r="L119" s="341"/>
      <c r="M119" s="342"/>
      <c r="N119" s="334" t="s">
        <v>885</v>
      </c>
      <c r="O119" s="343"/>
      <c r="P119" s="331"/>
      <c r="Q119" s="331"/>
      <c r="R119" s="118"/>
    </row>
    <row r="120" spans="1:18" s="46" customFormat="1" ht="9" customHeight="1">
      <c r="A120" s="120" t="s">
        <v>154</v>
      </c>
      <c r="B120" s="107">
        <f>IF($D120="","",VLOOKUP($D120,#REF!,15))</f>
      </c>
      <c r="C120" s="107">
        <f>IF($D120="","",VLOOKUP($D120,#REF!,16))</f>
      </c>
      <c r="D120" s="108"/>
      <c r="E120" s="128" t="s">
        <v>344</v>
      </c>
      <c r="F120" s="128" t="s">
        <v>345</v>
      </c>
      <c r="G120" s="128"/>
      <c r="H120" s="128">
        <f>IF($D120="","",VLOOKUP($D120,#REF!,4))</f>
      </c>
      <c r="I120" s="333" t="s">
        <v>365</v>
      </c>
      <c r="J120" s="334" t="s">
        <v>819</v>
      </c>
      <c r="K120" s="335" t="s">
        <v>824</v>
      </c>
      <c r="L120" s="329" t="str">
        <f>UPPER(IF(OR(K120="a",K120="as"),J119,IF(OR(K120="b",K120="bs"),J121,)))</f>
        <v>ΜΑΚΡΗΣ</v>
      </c>
      <c r="M120" s="344"/>
      <c r="N120" s="331"/>
      <c r="O120" s="337"/>
      <c r="P120" s="331"/>
      <c r="Q120" s="331"/>
      <c r="R120" s="118"/>
    </row>
    <row r="121" spans="1:18" s="46" customFormat="1" ht="9" customHeight="1">
      <c r="A121" s="209" t="s">
        <v>155</v>
      </c>
      <c r="B121" s="107">
        <f>IF($D121="","",VLOOKUP($D121,#REF!,15))</f>
      </c>
      <c r="C121" s="107">
        <f>IF($D121="","",VLOOKUP($D121,#REF!,16))</f>
      </c>
      <c r="D121" s="108"/>
      <c r="E121" s="128" t="s">
        <v>461</v>
      </c>
      <c r="F121" s="128" t="s">
        <v>314</v>
      </c>
      <c r="G121" s="128"/>
      <c r="H121" s="128">
        <f>IF($D121="","",VLOOKUP($D121,#REF!,4))</f>
      </c>
      <c r="I121" s="328"/>
      <c r="J121" s="329" t="str">
        <f>UPPER(IF(OR(I122="a",I122="as"),E121,IF(OR(I122="b",I122="bs"),E122,)))</f>
        <v>ΜΑΚΡΗΣ</v>
      </c>
      <c r="K121" s="345"/>
      <c r="L121" s="334" t="s">
        <v>819</v>
      </c>
      <c r="M121" s="338"/>
      <c r="N121" s="331"/>
      <c r="O121" s="337"/>
      <c r="P121" s="331"/>
      <c r="Q121" s="331"/>
      <c r="R121" s="118"/>
    </row>
    <row r="122" spans="1:18" s="46" customFormat="1" ht="9" customHeight="1">
      <c r="A122" s="209" t="s">
        <v>156</v>
      </c>
      <c r="B122" s="107">
        <f>IF($D122="","",VLOOKUP($D122,#REF!,15))</f>
      </c>
      <c r="C122" s="107">
        <f>IF($D122="","",VLOOKUP($D122,#REF!,16))</f>
      </c>
      <c r="D122" s="108"/>
      <c r="E122" s="128" t="s">
        <v>415</v>
      </c>
      <c r="F122" s="128" t="s">
        <v>307</v>
      </c>
      <c r="G122" s="128"/>
      <c r="H122" s="128">
        <f>IF($D122="","",VLOOKUP($D122,#REF!,4))</f>
      </c>
      <c r="I122" s="333" t="s">
        <v>365</v>
      </c>
      <c r="J122" s="334" t="s">
        <v>887</v>
      </c>
      <c r="K122" s="331"/>
      <c r="L122" s="338"/>
      <c r="M122" s="346"/>
      <c r="N122" s="339" t="s">
        <v>13</v>
      </c>
      <c r="O122" s="340" t="s">
        <v>365</v>
      </c>
      <c r="P122" s="329" t="str">
        <f>UPPER(IF(OR(O122="a",O122="as"),N118,IF(OR(O122="b",O122="bs"),N126,)))</f>
        <v>ΠΑΠΑΔΟΠΟΥΛΟΣ</v>
      </c>
      <c r="Q122" s="330"/>
      <c r="R122" s="118"/>
    </row>
    <row r="123" spans="1:18" s="46" customFormat="1" ht="9" customHeight="1">
      <c r="A123" s="209" t="s">
        <v>157</v>
      </c>
      <c r="B123" s="107">
        <f>IF($D123="","",VLOOKUP($D123,#REF!,15))</f>
      </c>
      <c r="C123" s="107">
        <f>IF($D123="","",VLOOKUP($D123,#REF!,16))</f>
      </c>
      <c r="D123" s="108"/>
      <c r="E123" s="128" t="s">
        <v>329</v>
      </c>
      <c r="F123" s="128" t="s">
        <v>330</v>
      </c>
      <c r="G123" s="128"/>
      <c r="H123" s="128">
        <f>IF($D123="","",VLOOKUP($D123,#REF!,4))</f>
      </c>
      <c r="I123" s="328"/>
      <c r="J123" s="329" t="str">
        <f>UPPER(IF(OR(I124="a",I124="as"),E123,IF(OR(I124="b",I124="bs"),E124,)))</f>
        <v>ΠΑΠΑΔΟΠΟΥΛΟΣ</v>
      </c>
      <c r="K123" s="330"/>
      <c r="L123" s="331"/>
      <c r="M123" s="331"/>
      <c r="N123" s="331"/>
      <c r="O123" s="337"/>
      <c r="P123" s="334" t="s">
        <v>833</v>
      </c>
      <c r="Q123" s="338"/>
      <c r="R123" s="118"/>
    </row>
    <row r="124" spans="1:18" s="46" customFormat="1" ht="9" customHeight="1">
      <c r="A124" s="209" t="s">
        <v>158</v>
      </c>
      <c r="B124" s="107">
        <f>IF($D124="","",VLOOKUP($D124,#REF!,15))</f>
      </c>
      <c r="C124" s="107">
        <f>IF($D124="","",VLOOKUP($D124,#REF!,16))</f>
      </c>
      <c r="D124" s="108"/>
      <c r="E124" s="128" t="s">
        <v>406</v>
      </c>
      <c r="F124" s="128" t="s">
        <v>233</v>
      </c>
      <c r="G124" s="128"/>
      <c r="H124" s="128">
        <f>IF($D124="","",VLOOKUP($D124,#REF!,4))</f>
      </c>
      <c r="I124" s="333" t="s">
        <v>363</v>
      </c>
      <c r="J124" s="334" t="s">
        <v>833</v>
      </c>
      <c r="K124" s="335" t="s">
        <v>363</v>
      </c>
      <c r="L124" s="329" t="str">
        <f>UPPER(IF(OR(K124="a",K124="as"),J123,IF(OR(K124="b",K124="bs"),J125,)))</f>
        <v>ΠΑΠΑΔΟΠΟΥΛΟΣ</v>
      </c>
      <c r="M124" s="330"/>
      <c r="N124" s="331"/>
      <c r="O124" s="337"/>
      <c r="P124" s="331"/>
      <c r="Q124" s="338"/>
      <c r="R124" s="118"/>
    </row>
    <row r="125" spans="1:18" s="46" customFormat="1" ht="9" customHeight="1">
      <c r="A125" s="120" t="s">
        <v>159</v>
      </c>
      <c r="B125" s="107">
        <f>IF($D125="","",VLOOKUP($D125,#REF!,15))</f>
      </c>
      <c r="C125" s="107">
        <f>IF($D125="","",VLOOKUP($D125,#REF!,16))</f>
      </c>
      <c r="D125" s="108"/>
      <c r="E125" s="128" t="s">
        <v>460</v>
      </c>
      <c r="F125" s="128" t="s">
        <v>231</v>
      </c>
      <c r="G125" s="128"/>
      <c r="H125" s="128">
        <f>IF($D125="","",VLOOKUP($D125,#REF!,4))</f>
      </c>
      <c r="I125" s="328"/>
      <c r="J125" s="329" t="str">
        <f>UPPER(IF(OR(I126="a",I126="as"),E125,IF(OR(I126="b",I126="bs"),E126,)))</f>
        <v>ΤΣΑΚΩΝΑΣ</v>
      </c>
      <c r="K125" s="336"/>
      <c r="L125" s="334" t="s">
        <v>833</v>
      </c>
      <c r="M125" s="337"/>
      <c r="N125" s="331"/>
      <c r="O125" s="337"/>
      <c r="P125" s="331"/>
      <c r="Q125" s="338"/>
      <c r="R125" s="118"/>
    </row>
    <row r="126" spans="1:18" s="46" customFormat="1" ht="9" customHeight="1">
      <c r="A126" s="120" t="s">
        <v>160</v>
      </c>
      <c r="B126" s="107">
        <f>IF($D126="","",VLOOKUP($D126,#REF!,15))</f>
      </c>
      <c r="C126" s="107">
        <f>IF($D126="","",VLOOKUP($D126,#REF!,16))</f>
      </c>
      <c r="D126" s="108"/>
      <c r="E126" s="128" t="s">
        <v>359</v>
      </c>
      <c r="F126" s="128" t="s">
        <v>252</v>
      </c>
      <c r="G126" s="128"/>
      <c r="H126" s="128">
        <f>IF($D126="","",VLOOKUP($D126,#REF!,4))</f>
      </c>
      <c r="I126" s="333" t="s">
        <v>820</v>
      </c>
      <c r="J126" s="334" t="s">
        <v>854</v>
      </c>
      <c r="K126" s="338"/>
      <c r="L126" s="339" t="s">
        <v>13</v>
      </c>
      <c r="M126" s="340" t="s">
        <v>363</v>
      </c>
      <c r="N126" s="329" t="str">
        <f>UPPER(IF(OR(M126="a",M126="as"),L124,IF(OR(M126="b",M126="bs"),L128,)))</f>
        <v>ΠΑΠΑΔΟΠΟΥΛΟΣ</v>
      </c>
      <c r="O126" s="345"/>
      <c r="P126" s="331"/>
      <c r="Q126" s="338"/>
      <c r="R126" s="118"/>
    </row>
    <row r="127" spans="1:18" s="46" customFormat="1" ht="9" customHeight="1">
      <c r="A127" s="120" t="s">
        <v>161</v>
      </c>
      <c r="B127" s="107">
        <f>IF($D127="","",VLOOKUP($D127,#REF!,15))</f>
      </c>
      <c r="C127" s="107">
        <f>IF($D127="","",VLOOKUP($D127,#REF!,16))</f>
      </c>
      <c r="D127" s="108"/>
      <c r="E127" s="128" t="s">
        <v>336</v>
      </c>
      <c r="F127" s="128" t="s">
        <v>248</v>
      </c>
      <c r="G127" s="128"/>
      <c r="H127" s="128">
        <f>IF($D127="","",VLOOKUP($D127,#REF!,4))</f>
      </c>
      <c r="I127" s="328"/>
      <c r="J127" s="329" t="str">
        <f>UPPER(IF(OR(I128="a",I128="as"),E127,IF(OR(I128="b",I128="bs"),E128,)))</f>
        <v>ΦΩΚΙΑΛΗΣ</v>
      </c>
      <c r="K127" s="330"/>
      <c r="L127" s="341"/>
      <c r="M127" s="342"/>
      <c r="N127" s="334" t="s">
        <v>827</v>
      </c>
      <c r="O127" s="331"/>
      <c r="P127" s="331"/>
      <c r="Q127" s="338"/>
      <c r="R127" s="118"/>
    </row>
    <row r="128" spans="1:18" s="46" customFormat="1" ht="9" customHeight="1">
      <c r="A128" s="120" t="s">
        <v>162</v>
      </c>
      <c r="B128" s="107">
        <f>IF($D128="","",VLOOKUP($D128,#REF!,15))</f>
      </c>
      <c r="C128" s="107">
        <f>IF($D128="","",VLOOKUP($D128,#REF!,16))</f>
      </c>
      <c r="D128" s="108"/>
      <c r="E128" s="128" t="s">
        <v>356</v>
      </c>
      <c r="F128" s="128" t="s">
        <v>228</v>
      </c>
      <c r="G128" s="128"/>
      <c r="H128" s="128">
        <f>IF($D128="","",VLOOKUP($D128,#REF!,4))</f>
      </c>
      <c r="I128" s="333" t="s">
        <v>820</v>
      </c>
      <c r="J128" s="334" t="s">
        <v>855</v>
      </c>
      <c r="K128" s="335" t="s">
        <v>363</v>
      </c>
      <c r="L128" s="329" t="str">
        <f>UPPER(IF(OR(K128="a",K128="as"),J127,IF(OR(K128="b",K128="bs"),J129,)))</f>
        <v>ΦΩΚΙΑΛΗΣ</v>
      </c>
      <c r="M128" s="344"/>
      <c r="N128" s="331"/>
      <c r="O128" s="331"/>
      <c r="P128" s="331"/>
      <c r="Q128" s="338"/>
      <c r="R128" s="118"/>
    </row>
    <row r="129" spans="1:18" s="46" customFormat="1" ht="9" customHeight="1">
      <c r="A129" s="209" t="s">
        <v>163</v>
      </c>
      <c r="B129" s="107">
        <f>IF($D129="","",VLOOKUP($D129,#REF!,15))</f>
      </c>
      <c r="C129" s="107">
        <f>IF($D129="","",VLOOKUP($D129,#REF!,16))</f>
      </c>
      <c r="D129" s="108"/>
      <c r="E129" s="128" t="s">
        <v>361</v>
      </c>
      <c r="F129" s="128" t="s">
        <v>248</v>
      </c>
      <c r="G129" s="128"/>
      <c r="H129" s="128">
        <f>IF($D129="","",VLOOKUP($D129,#REF!,4))</f>
      </c>
      <c r="I129" s="328"/>
      <c r="J129" s="329" t="str">
        <f>UPPER(IF(OR(I130="a",I130="as"),E129,IF(OR(I130="b",I130="bs"),E130,)))</f>
        <v>ΠΟΥΡΑΝΟΠΟΥΛΟΣ</v>
      </c>
      <c r="K129" s="345"/>
      <c r="L129" s="334" t="s">
        <v>924</v>
      </c>
      <c r="M129" s="338"/>
      <c r="N129" s="331"/>
      <c r="O129" s="331"/>
      <c r="P129" s="331"/>
      <c r="Q129" s="338"/>
      <c r="R129" s="118"/>
    </row>
    <row r="130" spans="1:18" s="46" customFormat="1" ht="9" customHeight="1">
      <c r="A130" s="146" t="s">
        <v>164</v>
      </c>
      <c r="B130" s="107"/>
      <c r="C130" s="107"/>
      <c r="D130" s="108">
        <v>10</v>
      </c>
      <c r="E130" s="109" t="s">
        <v>352</v>
      </c>
      <c r="F130" s="109" t="s">
        <v>231</v>
      </c>
      <c r="G130" s="109"/>
      <c r="H130" s="109"/>
      <c r="I130" s="333" t="s">
        <v>366</v>
      </c>
      <c r="J130" s="334" t="s">
        <v>819</v>
      </c>
      <c r="K130" s="331"/>
      <c r="L130" s="338"/>
      <c r="M130" s="346"/>
      <c r="N130" s="338"/>
      <c r="O130" s="338"/>
      <c r="P130" s="338"/>
      <c r="Q130" s="338"/>
      <c r="R130" s="118"/>
    </row>
    <row r="131" spans="1:18" s="46" customFormat="1" ht="9" customHeight="1">
      <c r="A131" s="105" t="s">
        <v>165</v>
      </c>
      <c r="B131" s="107"/>
      <c r="C131" s="107"/>
      <c r="D131" s="108">
        <v>15</v>
      </c>
      <c r="E131" s="109" t="s">
        <v>377</v>
      </c>
      <c r="F131" s="109" t="s">
        <v>282</v>
      </c>
      <c r="G131" s="109"/>
      <c r="H131" s="109"/>
      <c r="I131" s="328"/>
      <c r="J131" s="329" t="str">
        <f>UPPER(IF(OR(I132="a",I132="as"),E131,IF(OR(I132="b",I132="bs"),E132,)))</f>
        <v>ΤΣΑΟΥΣΗΣ</v>
      </c>
      <c r="K131" s="330"/>
      <c r="L131" s="331"/>
      <c r="M131" s="331"/>
      <c r="N131" s="331"/>
      <c r="O131" s="331"/>
      <c r="P131" s="331"/>
      <c r="Q131" s="338"/>
      <c r="R131" s="118"/>
    </row>
    <row r="132" spans="1:18" s="46" customFormat="1" ht="9" customHeight="1">
      <c r="A132" s="209" t="s">
        <v>166</v>
      </c>
      <c r="B132" s="107">
        <f>IF($D132="","",VLOOKUP($D132,#REF!,15))</f>
      </c>
      <c r="C132" s="107">
        <f>IF($D132="","",VLOOKUP($D132,#REF!,16))</f>
      </c>
      <c r="D132" s="108"/>
      <c r="E132" s="128" t="s">
        <v>401</v>
      </c>
      <c r="F132" s="128" t="s">
        <v>254</v>
      </c>
      <c r="G132" s="128"/>
      <c r="H132" s="128"/>
      <c r="I132" s="333" t="s">
        <v>821</v>
      </c>
      <c r="J132" s="334" t="s">
        <v>819</v>
      </c>
      <c r="K132" s="335" t="s">
        <v>821</v>
      </c>
      <c r="L132" s="329" t="str">
        <f>UPPER(IF(OR(K132="a",K132="as"),J131,IF(OR(K132="b",K132="bs"),J133,)))</f>
        <v>ΤΣΑΟΥΣΗΣ</v>
      </c>
      <c r="M132" s="330"/>
      <c r="N132" s="331"/>
      <c r="O132" s="331"/>
      <c r="P132" s="331"/>
      <c r="Q132" s="338"/>
      <c r="R132" s="118"/>
    </row>
    <row r="133" spans="1:18" s="46" customFormat="1" ht="9" customHeight="1">
      <c r="A133" s="120" t="s">
        <v>167</v>
      </c>
      <c r="B133" s="107">
        <f>IF($D133="","",VLOOKUP($D133,#REF!,15))</f>
      </c>
      <c r="C133" s="107">
        <f>IF($D133="","",VLOOKUP($D133,#REF!,16))</f>
      </c>
      <c r="D133" s="108"/>
      <c r="E133" s="128" t="s">
        <v>402</v>
      </c>
      <c r="F133" s="128" t="s">
        <v>403</v>
      </c>
      <c r="G133" s="128"/>
      <c r="H133" s="128">
        <f>IF($D133="","",VLOOKUP($D133,#REF!,4))</f>
      </c>
      <c r="I133" s="328"/>
      <c r="J133" s="329" t="str">
        <f>UPPER(IF(OR(I134="a",I134="as"),E133,IF(OR(I134="b",I134="bs"),E134,)))</f>
        <v>ΜΑΝΤΙΚΑΣ</v>
      </c>
      <c r="K133" s="336"/>
      <c r="L133" s="334" t="s">
        <v>834</v>
      </c>
      <c r="M133" s="337"/>
      <c r="N133" s="331"/>
      <c r="O133" s="331"/>
      <c r="P133" s="331"/>
      <c r="Q133" s="338"/>
      <c r="R133" s="118"/>
    </row>
    <row r="134" spans="1:18" s="46" customFormat="1" ht="9" customHeight="1">
      <c r="A134" s="120" t="s">
        <v>168</v>
      </c>
      <c r="B134" s="107">
        <f>IF($D134="","",VLOOKUP($D134,#REF!,15))</f>
      </c>
      <c r="C134" s="107">
        <f>IF($D134="","",VLOOKUP($D134,#REF!,16))</f>
      </c>
      <c r="D134" s="108"/>
      <c r="E134" s="128" t="s">
        <v>264</v>
      </c>
      <c r="F134" s="128" t="s">
        <v>248</v>
      </c>
      <c r="G134" s="128"/>
      <c r="H134" s="128">
        <f>IF($D134="","",VLOOKUP($D134,#REF!,4))</f>
      </c>
      <c r="I134" s="333" t="s">
        <v>824</v>
      </c>
      <c r="J134" s="334" t="s">
        <v>856</v>
      </c>
      <c r="K134" s="338"/>
      <c r="L134" s="339" t="s">
        <v>13</v>
      </c>
      <c r="M134" s="340" t="s">
        <v>365</v>
      </c>
      <c r="N134" s="329" t="str">
        <f>UPPER(IF(OR(M134="a",M134="as"),L132,IF(OR(M134="b",M134="bs"),L136,)))</f>
        <v>ΚΟΥΤΡΑΣ</v>
      </c>
      <c r="O134" s="330"/>
      <c r="P134" s="331"/>
      <c r="Q134" s="331"/>
      <c r="R134" s="118"/>
    </row>
    <row r="135" spans="1:18" s="46" customFormat="1" ht="9" customHeight="1">
      <c r="A135" s="120" t="s">
        <v>169</v>
      </c>
      <c r="B135" s="107">
        <f>IF($D135="","",VLOOKUP($D135,#REF!,15))</f>
      </c>
      <c r="C135" s="107">
        <f>IF($D135="","",VLOOKUP($D135,#REF!,16))</f>
      </c>
      <c r="D135" s="108"/>
      <c r="E135" s="128" t="s">
        <v>857</v>
      </c>
      <c r="F135" s="128" t="s">
        <v>231</v>
      </c>
      <c r="G135" s="128"/>
      <c r="H135" s="128">
        <f>IF($D135="","",VLOOKUP($D135,#REF!,4))</f>
      </c>
      <c r="I135" s="328"/>
      <c r="J135" s="329" t="str">
        <f>UPPER(IF(OR(I136="a",I136="as"),E135,IF(OR(I136="b",I136="bs"),E136,)))</f>
        <v>ΜΠΑNΤΙΔΗΣ</v>
      </c>
      <c r="K135" s="330"/>
      <c r="L135" s="341"/>
      <c r="M135" s="342"/>
      <c r="N135" s="334" t="s">
        <v>854</v>
      </c>
      <c r="O135" s="343"/>
      <c r="P135" s="331"/>
      <c r="Q135" s="331"/>
      <c r="R135" s="118"/>
    </row>
    <row r="136" spans="1:18" s="46" customFormat="1" ht="9" customHeight="1">
      <c r="A136" s="120" t="s">
        <v>170</v>
      </c>
      <c r="B136" s="107">
        <f>IF($D136="","",VLOOKUP($D136,#REF!,15))</f>
      </c>
      <c r="C136" s="107">
        <f>IF($D136="","",VLOOKUP($D136,#REF!,16))</f>
      </c>
      <c r="D136" s="108"/>
      <c r="E136" s="128" t="s">
        <v>404</v>
      </c>
      <c r="F136" s="128" t="s">
        <v>231</v>
      </c>
      <c r="G136" s="128"/>
      <c r="H136" s="128">
        <f>IF($D136="","",VLOOKUP($D136,#REF!,4))</f>
      </c>
      <c r="I136" s="333" t="s">
        <v>363</v>
      </c>
      <c r="J136" s="334" t="s">
        <v>830</v>
      </c>
      <c r="K136" s="335" t="s">
        <v>824</v>
      </c>
      <c r="L136" s="329" t="str">
        <f>UPPER(IF(OR(K136="a",K136="as"),J135,IF(OR(K136="b",K136="bs"),J137,)))</f>
        <v>ΚΟΥΤΡΑΣ</v>
      </c>
      <c r="M136" s="344"/>
      <c r="N136" s="331"/>
      <c r="O136" s="337"/>
      <c r="P136" s="331"/>
      <c r="Q136" s="331"/>
      <c r="R136" s="118"/>
    </row>
    <row r="137" spans="1:18" s="46" customFormat="1" ht="9" customHeight="1">
      <c r="A137" s="209" t="s">
        <v>171</v>
      </c>
      <c r="B137" s="107">
        <f>IF($D137="","",VLOOKUP($D137,#REF!,15))</f>
      </c>
      <c r="C137" s="107">
        <f>IF($D137="","",VLOOKUP($D137,#REF!,16))</f>
      </c>
      <c r="D137" s="108"/>
      <c r="E137" s="128" t="s">
        <v>405</v>
      </c>
      <c r="F137" s="128" t="s">
        <v>314</v>
      </c>
      <c r="G137" s="128"/>
      <c r="H137" s="128">
        <f>IF($D137="","",VLOOKUP($D137,#REF!,4))</f>
      </c>
      <c r="I137" s="328"/>
      <c r="J137" s="329" t="str">
        <f>UPPER(IF(OR(I138="a",I138="as"),E137,IF(OR(I138="b",I138="bs"),E138,)))</f>
        <v>ΚΟΥΤΡΑΣ</v>
      </c>
      <c r="K137" s="345"/>
      <c r="L137" s="334" t="s">
        <v>858</v>
      </c>
      <c r="M137" s="338"/>
      <c r="N137" s="331"/>
      <c r="O137" s="337"/>
      <c r="P137" s="331"/>
      <c r="Q137" s="331"/>
      <c r="R137" s="118"/>
    </row>
    <row r="138" spans="1:18" s="46" customFormat="1" ht="9" customHeight="1">
      <c r="A138" s="209" t="s">
        <v>172</v>
      </c>
      <c r="B138" s="107">
        <f>IF($D138="","",VLOOKUP($D138,#REF!,15))</f>
      </c>
      <c r="C138" s="107">
        <f>IF($D138="","",VLOOKUP($D138,#REF!,16))</f>
      </c>
      <c r="D138" s="108"/>
      <c r="E138" s="128" t="s">
        <v>414</v>
      </c>
      <c r="F138" s="128" t="s">
        <v>244</v>
      </c>
      <c r="G138" s="128"/>
      <c r="H138" s="128">
        <f>IF($D138="","",VLOOKUP($D138,#REF!,4))</f>
      </c>
      <c r="I138" s="333" t="s">
        <v>365</v>
      </c>
      <c r="J138" s="334" t="s">
        <v>833</v>
      </c>
      <c r="K138" s="331"/>
      <c r="L138" s="338"/>
      <c r="M138" s="346"/>
      <c r="N138" s="339" t="s">
        <v>13</v>
      </c>
      <c r="O138" s="340" t="s">
        <v>844</v>
      </c>
      <c r="P138" s="329" t="str">
        <f>UPPER(IF(OR(O138="a",O138="as"),N134,IF(OR(O138="b",O138="bs"),N142,)))</f>
        <v>ΚΟΥΤΣΟΓΙΩΡΓΟΣ</v>
      </c>
      <c r="Q138" s="330"/>
      <c r="R138" s="118"/>
    </row>
    <row r="139" spans="1:18" s="46" customFormat="1" ht="9" customHeight="1">
      <c r="A139" s="209" t="s">
        <v>173</v>
      </c>
      <c r="B139" s="107">
        <f>IF($D139="","",VLOOKUP($D139,#REF!,15))</f>
      </c>
      <c r="C139" s="107">
        <f>IF($D139="","",VLOOKUP($D139,#REF!,16))</f>
      </c>
      <c r="D139" s="108"/>
      <c r="E139" s="128" t="s">
        <v>407</v>
      </c>
      <c r="F139" s="128" t="s">
        <v>408</v>
      </c>
      <c r="G139" s="128"/>
      <c r="H139" s="128">
        <f>IF($D139="","",VLOOKUP($D139,#REF!,4))</f>
      </c>
      <c r="I139" s="328"/>
      <c r="J139" s="329" t="str">
        <f>UPPER(IF(OR(I140="a",I140="as"),E139,IF(OR(I140="b",I140="bs"),E140,)))</f>
        <v>ΦΩΤΟΠΟΥΛΟΣ</v>
      </c>
      <c r="K139" s="330"/>
      <c r="L139" s="331"/>
      <c r="M139" s="331"/>
      <c r="N139" s="331"/>
      <c r="O139" s="337"/>
      <c r="P139" s="334" t="s">
        <v>832</v>
      </c>
      <c r="Q139" s="338"/>
      <c r="R139" s="118"/>
    </row>
    <row r="140" spans="1:18" s="46" customFormat="1" ht="9" customHeight="1">
      <c r="A140" s="209" t="s">
        <v>174</v>
      </c>
      <c r="B140" s="107">
        <f>IF($D140="","",VLOOKUP($D140,#REF!,15))</f>
      </c>
      <c r="C140" s="107">
        <f>IF($D140="","",VLOOKUP($D140,#REF!,16))</f>
      </c>
      <c r="D140" s="108"/>
      <c r="E140" s="128" t="s">
        <v>409</v>
      </c>
      <c r="F140" s="128" t="s">
        <v>276</v>
      </c>
      <c r="G140" s="128"/>
      <c r="H140" s="128">
        <f>IF($D140="","",VLOOKUP($D140,#REF!,4))</f>
      </c>
      <c r="I140" s="333" t="s">
        <v>824</v>
      </c>
      <c r="J140" s="334" t="s">
        <v>834</v>
      </c>
      <c r="K140" s="335" t="s">
        <v>820</v>
      </c>
      <c r="L140" s="329" t="str">
        <f>UPPER(IF(OR(K140="a",K140="as"),J139,IF(OR(K140="b",K140="bs"),J141,)))</f>
        <v>ΦΩΤΟΠΟΥΛΟΣ</v>
      </c>
      <c r="M140" s="330"/>
      <c r="N140" s="331"/>
      <c r="O140" s="337"/>
      <c r="P140" s="331"/>
      <c r="Q140" s="338"/>
      <c r="R140" s="118"/>
    </row>
    <row r="141" spans="1:18" s="46" customFormat="1" ht="9" customHeight="1">
      <c r="A141" s="120" t="s">
        <v>175</v>
      </c>
      <c r="B141" s="107">
        <f>IF($D141="","",VLOOKUP($D141,#REF!,15))</f>
      </c>
      <c r="C141" s="107">
        <f>IF($D141="","",VLOOKUP($D141,#REF!,16))</f>
      </c>
      <c r="D141" s="108"/>
      <c r="E141" s="128" t="s">
        <v>410</v>
      </c>
      <c r="F141" s="128">
        <f>IF($D141="","",VLOOKUP($D141,#REF!,3))</f>
      </c>
      <c r="G141" s="128"/>
      <c r="H141" s="128">
        <f>IF($D141="","",VLOOKUP($D141,#REF!,4))</f>
      </c>
      <c r="I141" s="328"/>
      <c r="J141" s="329" t="str">
        <f>UPPER(IF(OR(I142="a",I142="as"),E141,IF(OR(I142="b",I142="bs"),E142,)))</f>
        <v>ΨΥΛΛΟΣ</v>
      </c>
      <c r="K141" s="336"/>
      <c r="L141" s="334" t="s">
        <v>866</v>
      </c>
      <c r="M141" s="337"/>
      <c r="N141" s="331"/>
      <c r="O141" s="337"/>
      <c r="P141" s="331"/>
      <c r="Q141" s="338"/>
      <c r="R141" s="118"/>
    </row>
    <row r="142" spans="1:18" s="46" customFormat="1" ht="9" customHeight="1">
      <c r="A142" s="120" t="s">
        <v>176</v>
      </c>
      <c r="B142" s="107">
        <f>IF($D142="","",VLOOKUP($D142,#REF!,15))</f>
      </c>
      <c r="C142" s="107">
        <f>IF($D142="","",VLOOKUP($D142,#REF!,16))</f>
      </c>
      <c r="D142" s="108"/>
      <c r="E142" s="128" t="s">
        <v>411</v>
      </c>
      <c r="F142" s="128" t="s">
        <v>412</v>
      </c>
      <c r="G142" s="128"/>
      <c r="H142" s="128">
        <f>IF($D142="","",VLOOKUP($D142,#REF!,4))</f>
      </c>
      <c r="I142" s="333" t="s">
        <v>820</v>
      </c>
      <c r="J142" s="334" t="s">
        <v>859</v>
      </c>
      <c r="K142" s="338"/>
      <c r="L142" s="339" t="s">
        <v>13</v>
      </c>
      <c r="M142" s="340" t="s">
        <v>366</v>
      </c>
      <c r="N142" s="329" t="str">
        <f>UPPER(IF(OR(M142="a",M142="as"),L140,IF(OR(M142="b",M142="bs"),L144,)))</f>
        <v>ΚΟΥΤΣΟΓΙΩΡΓΟΣ</v>
      </c>
      <c r="O142" s="345"/>
      <c r="P142" s="331"/>
      <c r="Q142" s="338"/>
      <c r="R142" s="118"/>
    </row>
    <row r="143" spans="1:18" s="46" customFormat="1" ht="9" customHeight="1">
      <c r="A143" s="120" t="s">
        <v>177</v>
      </c>
      <c r="B143" s="107">
        <f>IF($D143="","",VLOOKUP($D143,#REF!,15))</f>
      </c>
      <c r="C143" s="107">
        <f>IF($D143="","",VLOOKUP($D143,#REF!,16))</f>
      </c>
      <c r="D143" s="108"/>
      <c r="E143" s="128" t="s">
        <v>413</v>
      </c>
      <c r="F143" s="128" t="s">
        <v>403</v>
      </c>
      <c r="G143" s="128"/>
      <c r="H143" s="128">
        <f>IF($D143="","",VLOOKUP($D143,#REF!,4))</f>
      </c>
      <c r="I143" s="328"/>
      <c r="J143" s="329" t="str">
        <f>UPPER(IF(OR(I144="a",I144="as"),E143,IF(OR(I144="b",I144="bs"),E144,)))</f>
        <v>ΚΟΛΙΑΣ</v>
      </c>
      <c r="K143" s="330"/>
      <c r="L143" s="341"/>
      <c r="M143" s="342"/>
      <c r="N143" s="334" t="s">
        <v>879</v>
      </c>
      <c r="O143" s="331"/>
      <c r="P143" s="331"/>
      <c r="Q143" s="331"/>
      <c r="R143" s="118"/>
    </row>
    <row r="144" spans="1:18" s="46" customFormat="1" ht="9" customHeight="1">
      <c r="A144" s="120" t="s">
        <v>178</v>
      </c>
      <c r="B144" s="107">
        <f>IF($D144="","",VLOOKUP($D144,#REF!,15))</f>
      </c>
      <c r="C144" s="107">
        <f>IF($D144="","",VLOOKUP($D144,#REF!,16))</f>
      </c>
      <c r="D144" s="108"/>
      <c r="E144" s="128" t="s">
        <v>343</v>
      </c>
      <c r="F144" s="128" t="s">
        <v>228</v>
      </c>
      <c r="G144" s="128"/>
      <c r="H144" s="128">
        <f>IF($D144="","",VLOOKUP($D144,#REF!,4))</f>
      </c>
      <c r="I144" s="333" t="s">
        <v>824</v>
      </c>
      <c r="J144" s="334" t="s">
        <v>860</v>
      </c>
      <c r="K144" s="335" t="s">
        <v>844</v>
      </c>
      <c r="L144" s="329" t="str">
        <f>UPPER(IF(OR(K144="a",K144="as"),J143,IF(OR(K144="b",K144="bs"),J145,)))</f>
        <v>ΚΟΥΤΣΟΓΙΩΡΓΟΣ</v>
      </c>
      <c r="M144" s="344"/>
      <c r="N144" s="331"/>
      <c r="O144" s="331"/>
      <c r="P144" s="331"/>
      <c r="Q144" s="331"/>
      <c r="R144" s="118"/>
    </row>
    <row r="145" spans="1:18" s="46" customFormat="1" ht="9" customHeight="1">
      <c r="A145" s="209" t="s">
        <v>179</v>
      </c>
      <c r="B145" s="107">
        <f>IF($D145="","",VLOOKUP($D145,#REF!,15))</f>
      </c>
      <c r="C145" s="107">
        <f>IF($D145="","",VLOOKUP($D145,#REF!,16))</f>
      </c>
      <c r="D145" s="108"/>
      <c r="E145" s="128" t="s">
        <v>226</v>
      </c>
      <c r="F145" s="128">
        <f>IF($D145="","",VLOOKUP($D145,#REF!,3))</f>
      </c>
      <c r="G145" s="128"/>
      <c r="H145" s="128">
        <f>IF($D145="","",VLOOKUP($D145,#REF!,4))</f>
      </c>
      <c r="I145" s="328"/>
      <c r="J145" s="329" t="str">
        <f>UPPER(IF(OR(I146="a",I146="as"),E145,IF(OR(I146="b",I146="bs"),E146,)))</f>
        <v>ΚΟΥΤΣΟΓΙΩΡΓΟΣ</v>
      </c>
      <c r="K145" s="345"/>
      <c r="L145" s="334" t="s">
        <v>833</v>
      </c>
      <c r="M145" s="338"/>
      <c r="N145" s="331"/>
      <c r="O145" s="331"/>
      <c r="P145" s="331"/>
      <c r="Q145" s="331"/>
      <c r="R145" s="118"/>
    </row>
    <row r="146" spans="1:18" s="46" customFormat="1" ht="9" customHeight="1">
      <c r="A146" s="146" t="s">
        <v>180</v>
      </c>
      <c r="B146" s="107"/>
      <c r="C146" s="107"/>
      <c r="D146" s="108">
        <v>2</v>
      </c>
      <c r="E146" s="109" t="s">
        <v>368</v>
      </c>
      <c r="F146" s="109" t="s">
        <v>369</v>
      </c>
      <c r="G146" s="109"/>
      <c r="H146" s="109"/>
      <c r="I146" s="333" t="s">
        <v>366</v>
      </c>
      <c r="J146" s="334"/>
      <c r="K146" s="331"/>
      <c r="L146" s="338"/>
      <c r="M146" s="346"/>
      <c r="N146" s="338"/>
      <c r="O146" s="338"/>
      <c r="P146" s="331"/>
      <c r="Q146" s="331"/>
      <c r="R146" s="118"/>
    </row>
    <row r="147" spans="1:18" s="46" customFormat="1" ht="3" customHeight="1">
      <c r="A147" s="225"/>
      <c r="B147" s="226"/>
      <c r="C147" s="226"/>
      <c r="D147" s="227"/>
      <c r="E147" s="228"/>
      <c r="F147" s="228"/>
      <c r="G147" s="229"/>
      <c r="H147" s="228"/>
      <c r="I147" s="230"/>
      <c r="J147" s="135"/>
      <c r="K147" s="135"/>
      <c r="L147" s="135"/>
      <c r="M147" s="215"/>
      <c r="N147" s="135"/>
      <c r="O147" s="135"/>
      <c r="P147" s="135"/>
      <c r="Q147" s="135"/>
      <c r="R147" s="118"/>
    </row>
    <row r="148" spans="1:17" s="17" customFormat="1" ht="10.5" customHeight="1">
      <c r="A148" s="159" t="s">
        <v>26</v>
      </c>
      <c r="B148" s="160"/>
      <c r="C148" s="161"/>
      <c r="D148" s="231" t="s">
        <v>27</v>
      </c>
      <c r="E148" s="237" t="s">
        <v>28</v>
      </c>
      <c r="F148" s="231" t="s">
        <v>27</v>
      </c>
      <c r="G148" s="164" t="s">
        <v>28</v>
      </c>
      <c r="H148" s="233"/>
      <c r="I148" s="231" t="s">
        <v>27</v>
      </c>
      <c r="J148" s="163" t="s">
        <v>111</v>
      </c>
      <c r="K148" s="166"/>
      <c r="L148" s="163" t="s">
        <v>30</v>
      </c>
      <c r="M148" s="167"/>
      <c r="N148" s="168" t="s">
        <v>31</v>
      </c>
      <c r="O148" s="168"/>
      <c r="P148" s="168">
        <f>$P$72</f>
        <v>0</v>
      </c>
      <c r="Q148" s="167"/>
    </row>
    <row r="149" spans="1:17" s="17" customFormat="1" ht="9" customHeight="1">
      <c r="A149" s="172" t="s">
        <v>32</v>
      </c>
      <c r="B149" s="171"/>
      <c r="C149" s="173">
        <f aca="true" t="shared" si="0" ref="C149:C156">C73</f>
        <v>0</v>
      </c>
      <c r="D149" s="174">
        <f>'m1(30-39)'!D73</f>
        <v>1</v>
      </c>
      <c r="E149" s="171" t="str">
        <f aca="true" t="shared" si="1" ref="E149:E156">E73</f>
        <v>ΧΙΡΙΣΤΑΝΙΔΗΣ</v>
      </c>
      <c r="F149" s="174">
        <f>'m1(30-39)'!F73</f>
        <v>9</v>
      </c>
      <c r="G149" s="171" t="str">
        <f aca="true" t="shared" si="2" ref="G149:G156">G73</f>
        <v>ΝΤΑΒΕΛΟΣ</v>
      </c>
      <c r="H149" s="238">
        <f>'m1(30-39)'!H73</f>
        <v>0</v>
      </c>
      <c r="I149" s="176" t="s">
        <v>33</v>
      </c>
      <c r="J149" s="171"/>
      <c r="K149" s="177"/>
      <c r="L149" s="171"/>
      <c r="M149" s="178"/>
      <c r="N149" s="179" t="s">
        <v>34</v>
      </c>
      <c r="O149" s="180"/>
      <c r="P149" s="180"/>
      <c r="Q149" s="181"/>
    </row>
    <row r="150" spans="1:17" s="17" customFormat="1" ht="9" customHeight="1">
      <c r="A150" s="172" t="s">
        <v>35</v>
      </c>
      <c r="B150" s="171"/>
      <c r="C150" s="173">
        <f t="shared" si="0"/>
        <v>0</v>
      </c>
      <c r="D150" s="174">
        <f>'m1(30-39)'!D74</f>
        <v>2</v>
      </c>
      <c r="E150" s="171" t="str">
        <f t="shared" si="1"/>
        <v>ΚΟΥΤΣΟΓΙΩΡΓΟΣ</v>
      </c>
      <c r="F150" s="174">
        <f>'m1(30-39)'!F74</f>
        <v>10</v>
      </c>
      <c r="G150" s="171" t="str">
        <f t="shared" si="2"/>
        <v>ΠΟΥΡΑΝΟΠΟΥΛΟΣ</v>
      </c>
      <c r="H150" s="238">
        <f>'m1(30-39)'!H74</f>
        <v>0</v>
      </c>
      <c r="I150" s="176" t="s">
        <v>36</v>
      </c>
      <c r="J150" s="171"/>
      <c r="K150" s="177"/>
      <c r="L150" s="171"/>
      <c r="M150" s="178"/>
      <c r="N150" s="182">
        <f>'m1(30-39)'!$N$74</f>
        <v>0</v>
      </c>
      <c r="O150" s="183"/>
      <c r="P150" s="184"/>
      <c r="Q150" s="185"/>
    </row>
    <row r="151" spans="1:17" s="17" customFormat="1" ht="9" customHeight="1">
      <c r="A151" s="186" t="s">
        <v>37</v>
      </c>
      <c r="B151" s="184"/>
      <c r="C151" s="187">
        <f t="shared" si="0"/>
        <v>0</v>
      </c>
      <c r="D151" s="174">
        <f>'m1(30-39)'!D75</f>
        <v>3</v>
      </c>
      <c r="E151" s="171" t="str">
        <f t="shared" si="1"/>
        <v>ΦΑΣΟΥΛΑΣ</v>
      </c>
      <c r="F151" s="174">
        <f>'m1(30-39)'!F75</f>
        <v>11</v>
      </c>
      <c r="G151" s="171" t="str">
        <f t="shared" si="2"/>
        <v>ΣΑΠΟΥΝΤΖΗΣ</v>
      </c>
      <c r="H151" s="238">
        <f>'m1(30-39)'!H75</f>
        <v>0</v>
      </c>
      <c r="I151" s="176" t="s">
        <v>38</v>
      </c>
      <c r="J151" s="171"/>
      <c r="K151" s="177"/>
      <c r="L151" s="171"/>
      <c r="M151" s="178"/>
      <c r="N151" s="179" t="s">
        <v>39</v>
      </c>
      <c r="O151" s="180"/>
      <c r="P151" s="180"/>
      <c r="Q151" s="181"/>
    </row>
    <row r="152" spans="1:17" s="17" customFormat="1" ht="9" customHeight="1">
      <c r="A152" s="188"/>
      <c r="B152" s="93"/>
      <c r="C152" s="189">
        <f t="shared" si="0"/>
        <v>0</v>
      </c>
      <c r="D152" s="174">
        <f>'m1(30-39)'!D76</f>
        <v>4</v>
      </c>
      <c r="E152" s="171" t="str">
        <f t="shared" si="1"/>
        <v>ΖΗΤΡΙΔΗΣ</v>
      </c>
      <c r="F152" s="174">
        <f>'m1(30-39)'!F76</f>
        <v>12</v>
      </c>
      <c r="G152" s="171" t="str">
        <f t="shared" si="2"/>
        <v>ΠΟΛΥΔΑΚΗΣ</v>
      </c>
      <c r="H152" s="238">
        <f>'m1(30-39)'!H76</f>
        <v>0</v>
      </c>
      <c r="I152" s="176" t="s">
        <v>40</v>
      </c>
      <c r="J152" s="171"/>
      <c r="K152" s="177"/>
      <c r="L152" s="171"/>
      <c r="M152" s="178"/>
      <c r="N152" s="171"/>
      <c r="O152" s="177"/>
      <c r="P152" s="171"/>
      <c r="Q152" s="178"/>
    </row>
    <row r="153" spans="1:17" s="17" customFormat="1" ht="9" customHeight="1">
      <c r="A153" s="190" t="s">
        <v>41</v>
      </c>
      <c r="B153" s="191"/>
      <c r="C153" s="239">
        <f t="shared" si="0"/>
        <v>0</v>
      </c>
      <c r="D153" s="174">
        <f>'m1(30-39)'!D77</f>
        <v>5</v>
      </c>
      <c r="E153" s="171" t="str">
        <f t="shared" si="1"/>
        <v>ΠΑΠΟΥΗΣ</v>
      </c>
      <c r="F153" s="174">
        <f>'m1(30-39)'!F77</f>
        <v>13</v>
      </c>
      <c r="G153" s="171" t="str">
        <f t="shared" si="2"/>
        <v>ΣΤΑΥΡΑΚΗΣ</v>
      </c>
      <c r="H153" s="238">
        <f>'m1(30-39)'!H77</f>
        <v>0</v>
      </c>
      <c r="I153" s="176" t="s">
        <v>42</v>
      </c>
      <c r="J153" s="171"/>
      <c r="K153" s="177"/>
      <c r="L153" s="171"/>
      <c r="M153" s="178"/>
      <c r="N153" s="184">
        <f>N77</f>
        <v>0</v>
      </c>
      <c r="O153" s="183"/>
      <c r="P153" s="184"/>
      <c r="Q153" s="185"/>
    </row>
    <row r="154" spans="1:17" s="17" customFormat="1" ht="9" customHeight="1">
      <c r="A154" s="172" t="s">
        <v>32</v>
      </c>
      <c r="B154" s="171"/>
      <c r="C154" s="173">
        <f t="shared" si="0"/>
        <v>0</v>
      </c>
      <c r="D154" s="174">
        <f>'m1(30-39)'!D78</f>
        <v>6</v>
      </c>
      <c r="E154" s="171" t="str">
        <f t="shared" si="1"/>
        <v>ΚΑΛΤΗΣ</v>
      </c>
      <c r="F154" s="174">
        <f>'m1(30-39)'!F78</f>
        <v>14</v>
      </c>
      <c r="G154" s="171" t="str">
        <f t="shared" si="2"/>
        <v>ΣΙΓΑΛΑΣ</v>
      </c>
      <c r="H154" s="238">
        <f>'m1(30-39)'!H78</f>
        <v>0</v>
      </c>
      <c r="I154" s="176" t="s">
        <v>43</v>
      </c>
      <c r="J154" s="171"/>
      <c r="K154" s="177"/>
      <c r="L154" s="171"/>
      <c r="M154" s="178"/>
      <c r="N154" s="179" t="s">
        <v>181</v>
      </c>
      <c r="O154" s="180"/>
      <c r="P154" s="180"/>
      <c r="Q154" s="181"/>
    </row>
    <row r="155" spans="1:17" s="17" customFormat="1" ht="9" customHeight="1">
      <c r="A155" s="172" t="s">
        <v>44</v>
      </c>
      <c r="B155" s="171"/>
      <c r="C155" s="173">
        <f t="shared" si="0"/>
        <v>0</v>
      </c>
      <c r="D155" s="174">
        <f>'m1(30-39)'!D79</f>
        <v>7</v>
      </c>
      <c r="E155" s="171" t="str">
        <f t="shared" si="1"/>
        <v>ΚΥΒΕΡΝΗΤΗΣ ΧΡ</v>
      </c>
      <c r="F155" s="174">
        <f>'m1(30-39)'!F79</f>
        <v>15</v>
      </c>
      <c r="G155" s="171" t="str">
        <f t="shared" si="2"/>
        <v>ΤΣΑΟΥΣΗΣ</v>
      </c>
      <c r="H155" s="238">
        <f>'m1(30-39)'!H79</f>
        <v>0</v>
      </c>
      <c r="I155" s="176" t="s">
        <v>45</v>
      </c>
      <c r="J155" s="171"/>
      <c r="K155" s="177"/>
      <c r="L155" s="171"/>
      <c r="M155" s="178"/>
      <c r="N155" s="171">
        <f>N79</f>
        <v>0</v>
      </c>
      <c r="O155" s="177"/>
      <c r="P155" s="171"/>
      <c r="Q155" s="178"/>
    </row>
    <row r="156" spans="1:17" s="17" customFormat="1" ht="9" customHeight="1">
      <c r="A156" s="186" t="s">
        <v>46</v>
      </c>
      <c r="B156" s="184"/>
      <c r="C156" s="187">
        <f t="shared" si="0"/>
        <v>0</v>
      </c>
      <c r="D156" s="195">
        <f>'m1(30-39)'!D80</f>
        <v>8</v>
      </c>
      <c r="E156" s="184" t="str">
        <f t="shared" si="1"/>
        <v>ΚΟΝΤΟΥΖΟΓΛΟΥ</v>
      </c>
      <c r="F156" s="195">
        <f>'m1(30-39)'!F80</f>
        <v>16</v>
      </c>
      <c r="G156" s="184" t="str">
        <f t="shared" si="2"/>
        <v>ΚΑΡΑΝΙΚΑΣ</v>
      </c>
      <c r="H156" s="240">
        <f>'m1(30-39)'!H80</f>
        <v>0</v>
      </c>
      <c r="I156" s="199" t="s">
        <v>47</v>
      </c>
      <c r="J156" s="184"/>
      <c r="K156" s="183"/>
      <c r="L156" s="184"/>
      <c r="M156" s="185"/>
      <c r="N156" s="184" t="str">
        <f>N80</f>
        <v>ΤΑΜΠΟΣΗ ΤΕΡΕΖΑ</v>
      </c>
      <c r="O156" s="183"/>
      <c r="P156" s="184"/>
      <c r="Q156" s="185"/>
    </row>
    <row r="157" spans="1:17" s="18" customFormat="1" ht="9.75">
      <c r="A157" s="93"/>
      <c r="B157" s="94"/>
      <c r="C157" s="94"/>
      <c r="D157" s="94"/>
      <c r="E157" s="95"/>
      <c r="F157" s="95"/>
      <c r="G157" s="23"/>
      <c r="H157" s="95"/>
      <c r="I157" s="96"/>
      <c r="J157" s="94" t="s">
        <v>49</v>
      </c>
      <c r="K157" s="96"/>
      <c r="L157" s="94" t="s">
        <v>23</v>
      </c>
      <c r="M157" s="96"/>
      <c r="N157" s="94" t="s">
        <v>24</v>
      </c>
      <c r="O157" s="96"/>
      <c r="P157" s="94" t="s">
        <v>25</v>
      </c>
      <c r="Q157" s="97"/>
    </row>
    <row r="158" spans="1:17" s="18" customFormat="1" ht="3.75" customHeight="1" thickBot="1">
      <c r="A158" s="241"/>
      <c r="B158" s="99"/>
      <c r="C158" s="69"/>
      <c r="D158" s="99"/>
      <c r="E158" s="100"/>
      <c r="F158" s="100"/>
      <c r="G158" s="101"/>
      <c r="H158" s="100"/>
      <c r="I158" s="102"/>
      <c r="J158" s="99"/>
      <c r="K158" s="102"/>
      <c r="L158" s="99"/>
      <c r="M158" s="102"/>
      <c r="N158" s="99"/>
      <c r="O158" s="102"/>
      <c r="P158" s="99"/>
      <c r="Q158" s="103"/>
    </row>
    <row r="159" spans="1:20" s="46" customFormat="1" ht="10.5" customHeight="1">
      <c r="A159" s="148"/>
      <c r="B159" s="106"/>
      <c r="C159" s="106"/>
      <c r="D159" s="121"/>
      <c r="E159" s="104"/>
      <c r="F159" s="104"/>
      <c r="G159" s="104"/>
      <c r="H159" s="104"/>
      <c r="I159" s="132"/>
      <c r="J159" s="110"/>
      <c r="K159" s="110"/>
      <c r="L159" s="110"/>
      <c r="M159" s="110"/>
      <c r="N159" s="113"/>
      <c r="O159" s="115"/>
      <c r="P159" s="116"/>
      <c r="Q159" s="236" t="s">
        <v>182</v>
      </c>
      <c r="R159" s="118"/>
      <c r="T159" s="119" t="e">
        <f>#REF!</f>
        <v>#REF!</v>
      </c>
    </row>
    <row r="160" spans="1:20" s="46" customFormat="1" ht="9" customHeight="1">
      <c r="A160" s="120"/>
      <c r="B160" s="242"/>
      <c r="C160" s="242"/>
      <c r="D160" s="242"/>
      <c r="E160" s="243"/>
      <c r="F160" s="243"/>
      <c r="G160" s="244"/>
      <c r="H160" s="245" t="s">
        <v>183</v>
      </c>
      <c r="I160" s="132"/>
      <c r="J160" s="329" t="s">
        <v>367</v>
      </c>
      <c r="K160" s="329"/>
      <c r="L160" s="347"/>
      <c r="M160" s="347"/>
      <c r="N160" s="348"/>
      <c r="O160" s="349"/>
      <c r="P160" s="116"/>
      <c r="Q160" s="117"/>
      <c r="R160" s="118"/>
      <c r="T160" s="127" t="e">
        <f>#REF!</f>
        <v>#REF!</v>
      </c>
    </row>
    <row r="161" spans="1:20" s="46" customFormat="1" ht="9" customHeight="1">
      <c r="A161" s="120"/>
      <c r="B161" s="246"/>
      <c r="C161" s="246"/>
      <c r="D161" s="242"/>
      <c r="E161" s="247"/>
      <c r="F161" s="247"/>
      <c r="G161" s="247"/>
      <c r="H161" s="247"/>
      <c r="I161" s="132"/>
      <c r="J161" s="350"/>
      <c r="K161" s="351"/>
      <c r="L161" s="347"/>
      <c r="M161" s="347"/>
      <c r="N161" s="348"/>
      <c r="O161" s="349"/>
      <c r="P161" s="116"/>
      <c r="Q161" s="117"/>
      <c r="R161" s="118"/>
      <c r="T161" s="127" t="e">
        <f>#REF!</f>
        <v>#REF!</v>
      </c>
    </row>
    <row r="162" spans="1:20" s="46" customFormat="1" ht="9" customHeight="1">
      <c r="A162" s="120"/>
      <c r="B162" s="242"/>
      <c r="C162" s="242"/>
      <c r="D162" s="242"/>
      <c r="E162" s="243"/>
      <c r="F162" s="243"/>
      <c r="G162" s="244"/>
      <c r="H162" s="248"/>
      <c r="I162" s="132"/>
      <c r="J162" s="339" t="s">
        <v>13</v>
      </c>
      <c r="K162" s="340" t="s">
        <v>824</v>
      </c>
      <c r="L162" s="329" t="str">
        <f>UPPER(IF(OR(K162="a",K162="as"),J160,IF(OR(K162="b",K162="bs"),J164,)))</f>
        <v>ΧΑΤΖΗΝΙΚΟΛΑΟΥ</v>
      </c>
      <c r="M162" s="330"/>
      <c r="N162" s="331"/>
      <c r="O162" s="331"/>
      <c r="P162" s="116"/>
      <c r="Q162" s="117"/>
      <c r="R162" s="118"/>
      <c r="T162" s="127" t="e">
        <f>#REF!</f>
        <v>#REF!</v>
      </c>
    </row>
    <row r="163" spans="1:20" s="46" customFormat="1" ht="9" customHeight="1">
      <c r="A163" s="120"/>
      <c r="B163" s="246"/>
      <c r="C163" s="246"/>
      <c r="D163" s="242"/>
      <c r="E163" s="247"/>
      <c r="F163" s="247"/>
      <c r="G163" s="247"/>
      <c r="H163" s="247"/>
      <c r="I163" s="132"/>
      <c r="J163" s="352"/>
      <c r="K163" s="353"/>
      <c r="L163" s="334" t="s">
        <v>957</v>
      </c>
      <c r="M163" s="343"/>
      <c r="N163" s="331"/>
      <c r="O163" s="331"/>
      <c r="P163" s="116"/>
      <c r="Q163" s="117"/>
      <c r="R163" s="118"/>
      <c r="T163" s="127" t="e">
        <f>#REF!</f>
        <v>#REF!</v>
      </c>
    </row>
    <row r="164" spans="1:20" s="46" customFormat="1" ht="9" customHeight="1">
      <c r="A164" s="120"/>
      <c r="B164" s="242"/>
      <c r="C164" s="242"/>
      <c r="D164" s="242"/>
      <c r="E164" s="243"/>
      <c r="F164" s="243"/>
      <c r="G164" s="244"/>
      <c r="H164" s="245" t="s">
        <v>184</v>
      </c>
      <c r="I164" s="132"/>
      <c r="J164" s="329" t="str">
        <f>UPPER(IF(OR(O30="a",O30="as"),N26,IF(OR(O30="b",O30="bs"),N34,)))</f>
        <v>ΧΑΤΖΗΝΙΚΟΛΑΟΥ</v>
      </c>
      <c r="K164" s="354"/>
      <c r="L164" s="352"/>
      <c r="M164" s="337"/>
      <c r="N164" s="331"/>
      <c r="O164" s="331"/>
      <c r="P164" s="116"/>
      <c r="Q164" s="117"/>
      <c r="R164" s="118"/>
      <c r="T164" s="127" t="e">
        <f>#REF!</f>
        <v>#REF!</v>
      </c>
    </row>
    <row r="165" spans="1:20" s="46" customFormat="1" ht="9" customHeight="1">
      <c r="A165" s="120"/>
      <c r="B165" s="246"/>
      <c r="C165" s="246"/>
      <c r="D165" s="242"/>
      <c r="E165" s="247"/>
      <c r="F165" s="247"/>
      <c r="G165" s="247"/>
      <c r="H165" s="247"/>
      <c r="I165" s="249"/>
      <c r="J165" s="350"/>
      <c r="K165" s="347"/>
      <c r="L165" s="352"/>
      <c r="M165" s="337"/>
      <c r="N165" s="331"/>
      <c r="O165" s="331"/>
      <c r="P165" s="116"/>
      <c r="Q165" s="117"/>
      <c r="R165" s="118"/>
      <c r="T165" s="127" t="e">
        <f>#REF!</f>
        <v>#REF!</v>
      </c>
    </row>
    <row r="166" spans="1:20" s="46" customFormat="1" ht="9" customHeight="1">
      <c r="A166" s="120"/>
      <c r="B166" s="242"/>
      <c r="C166" s="242"/>
      <c r="D166" s="242"/>
      <c r="E166" s="248"/>
      <c r="F166" s="248"/>
      <c r="G166" s="250"/>
      <c r="H166" s="251"/>
      <c r="I166" s="132"/>
      <c r="J166" s="347"/>
      <c r="K166" s="347"/>
      <c r="L166" s="339" t="s">
        <v>13</v>
      </c>
      <c r="M166" s="340" t="s">
        <v>365</v>
      </c>
      <c r="N166" s="329" t="str">
        <f>UPPER(IF(OR(M166="a",M166="as"),L162,IF(OR(M166="b",M166="bs"),L170,)))</f>
        <v>ΚΥΒΕΡΝΗΤΗΣ</v>
      </c>
      <c r="O166" s="330"/>
      <c r="P166" s="116"/>
      <c r="Q166" s="117"/>
      <c r="R166" s="118"/>
      <c r="T166" s="127" t="e">
        <f>#REF!</f>
        <v>#REF!</v>
      </c>
    </row>
    <row r="167" spans="1:20" s="46" customFormat="1" ht="9" customHeight="1">
      <c r="A167" s="105"/>
      <c r="B167" s="246"/>
      <c r="C167" s="246"/>
      <c r="D167" s="242"/>
      <c r="E167" s="252"/>
      <c r="F167" s="252"/>
      <c r="G167" s="252"/>
      <c r="H167" s="252"/>
      <c r="I167" s="249"/>
      <c r="J167" s="347"/>
      <c r="K167" s="347"/>
      <c r="L167" s="347"/>
      <c r="M167" s="337"/>
      <c r="N167" s="334" t="s">
        <v>895</v>
      </c>
      <c r="O167" s="343"/>
      <c r="P167" s="116"/>
      <c r="Q167" s="117"/>
      <c r="R167" s="118"/>
      <c r="T167" s="127" t="e">
        <f>#REF!</f>
        <v>#REF!</v>
      </c>
    </row>
    <row r="168" spans="1:20" s="46" customFormat="1" ht="9" customHeight="1" thickBot="1">
      <c r="A168" s="120"/>
      <c r="B168" s="242"/>
      <c r="C168" s="242"/>
      <c r="D168" s="242"/>
      <c r="E168" s="243"/>
      <c r="F168" s="243"/>
      <c r="G168" s="244"/>
      <c r="H168" s="245" t="s">
        <v>185</v>
      </c>
      <c r="I168" s="132"/>
      <c r="J168" s="329" t="str">
        <f>UPPER(IF(OR(O46="a",O46="as"),N42,IF(OR(O46="b",O46="bs"),N50,)))</f>
        <v>ΛΑΜΠΡΟΠΟΥΛΟΣ</v>
      </c>
      <c r="K168" s="329"/>
      <c r="L168" s="347"/>
      <c r="M168" s="337"/>
      <c r="N168" s="331"/>
      <c r="O168" s="337"/>
      <c r="P168" s="116"/>
      <c r="Q168" s="117"/>
      <c r="R168" s="118"/>
      <c r="T168" s="142" t="e">
        <f>#REF!</f>
        <v>#REF!</v>
      </c>
    </row>
    <row r="169" spans="1:18" s="46" customFormat="1" ht="9" customHeight="1">
      <c r="A169" s="120"/>
      <c r="B169" s="246"/>
      <c r="C169" s="246"/>
      <c r="D169" s="242"/>
      <c r="E169" s="247"/>
      <c r="F169" s="247"/>
      <c r="G169" s="247"/>
      <c r="H169" s="247"/>
      <c r="I169" s="132"/>
      <c r="J169" s="350"/>
      <c r="K169" s="351"/>
      <c r="L169" s="347"/>
      <c r="M169" s="337"/>
      <c r="N169" s="331"/>
      <c r="O169" s="337"/>
      <c r="P169" s="116"/>
      <c r="Q169" s="117"/>
      <c r="R169" s="118"/>
    </row>
    <row r="170" spans="1:18" s="46" customFormat="1" ht="9" customHeight="1">
      <c r="A170" s="120"/>
      <c r="B170" s="242"/>
      <c r="C170" s="242"/>
      <c r="D170" s="242"/>
      <c r="E170" s="243"/>
      <c r="F170" s="243"/>
      <c r="G170" s="244"/>
      <c r="H170" s="248"/>
      <c r="I170" s="132"/>
      <c r="J170" s="339" t="s">
        <v>13</v>
      </c>
      <c r="K170" s="340" t="s">
        <v>365</v>
      </c>
      <c r="L170" s="329" t="str">
        <f>UPPER(IF(OR(K170="a",K170="as"),J168,IF(OR(K170="b",K170="bs"),J172,)))</f>
        <v>ΚΥΒΕΡΝΗΤΗΣ</v>
      </c>
      <c r="M170" s="345"/>
      <c r="N170" s="331"/>
      <c r="O170" s="337"/>
      <c r="P170" s="116"/>
      <c r="Q170" s="117"/>
      <c r="R170" s="118"/>
    </row>
    <row r="171" spans="1:18" s="46" customFormat="1" ht="9" customHeight="1">
      <c r="A171" s="120"/>
      <c r="B171" s="246"/>
      <c r="C171" s="246"/>
      <c r="D171" s="242"/>
      <c r="E171" s="247"/>
      <c r="F171" s="247"/>
      <c r="G171" s="247"/>
      <c r="H171" s="247"/>
      <c r="I171" s="132"/>
      <c r="J171" s="352"/>
      <c r="K171" s="353"/>
      <c r="L171" s="334" t="s">
        <v>886</v>
      </c>
      <c r="M171" s="331"/>
      <c r="N171" s="331"/>
      <c r="O171" s="337"/>
      <c r="P171" s="116"/>
      <c r="Q171" s="117"/>
      <c r="R171" s="118"/>
    </row>
    <row r="172" spans="1:18" s="46" customFormat="1" ht="9" customHeight="1">
      <c r="A172" s="120"/>
      <c r="B172" s="242"/>
      <c r="C172" s="242"/>
      <c r="D172" s="242"/>
      <c r="E172" s="243"/>
      <c r="F172" s="243"/>
      <c r="G172" s="244"/>
      <c r="H172" s="245" t="s">
        <v>186</v>
      </c>
      <c r="I172" s="132"/>
      <c r="J172" s="329" t="str">
        <f>UPPER(IF(OR(O62="a",O62="as"),N58,IF(OR(O62="b",O62="bs"),N66,)))</f>
        <v>ΚΥΒΕΡΝΗΤΗΣ</v>
      </c>
      <c r="K172" s="354"/>
      <c r="L172" s="352"/>
      <c r="M172" s="331"/>
      <c r="N172" s="331"/>
      <c r="O172" s="337"/>
      <c r="P172" s="116"/>
      <c r="Q172" s="117"/>
      <c r="R172" s="118"/>
    </row>
    <row r="173" spans="1:18" s="46" customFormat="1" ht="9" customHeight="1">
      <c r="A173" s="120"/>
      <c r="B173" s="246"/>
      <c r="C173" s="246"/>
      <c r="D173" s="242"/>
      <c r="E173" s="247"/>
      <c r="F173" s="247"/>
      <c r="G173" s="247"/>
      <c r="H173" s="247"/>
      <c r="I173" s="249"/>
      <c r="J173" s="350"/>
      <c r="K173" s="347"/>
      <c r="L173" s="352"/>
      <c r="M173" s="331"/>
      <c r="N173" s="331"/>
      <c r="O173" s="337"/>
      <c r="P173" s="116"/>
      <c r="Q173" s="117"/>
      <c r="R173" s="118"/>
    </row>
    <row r="174" spans="1:18" s="46" customFormat="1" ht="9" customHeight="1">
      <c r="A174" s="120"/>
      <c r="B174" s="253" t="s">
        <v>187</v>
      </c>
      <c r="C174" s="253"/>
      <c r="D174" s="253"/>
      <c r="E174" s="251"/>
      <c r="F174" s="251"/>
      <c r="G174" s="254"/>
      <c r="H174" s="251"/>
      <c r="I174" s="132"/>
      <c r="J174" s="347"/>
      <c r="K174" s="347"/>
      <c r="L174" s="352"/>
      <c r="M174" s="338"/>
      <c r="N174" s="339" t="s">
        <v>13</v>
      </c>
      <c r="O174" s="340" t="s">
        <v>363</v>
      </c>
      <c r="P174" s="329" t="str">
        <f>UPPER(IF(OR(O174="a",O174="as"),N166,IF(OR(O174="b",O174="bs"),N182,)))</f>
        <v>ΚΥΒΕΡΝΗΤΗΣ</v>
      </c>
      <c r="Q174" s="330"/>
      <c r="R174" s="118"/>
    </row>
    <row r="175" spans="1:18" s="46" customFormat="1" ht="9" customHeight="1">
      <c r="A175" s="120"/>
      <c r="B175" s="246"/>
      <c r="C175" s="246"/>
      <c r="D175" s="242"/>
      <c r="E175" s="247"/>
      <c r="F175" s="247"/>
      <c r="G175" s="247"/>
      <c r="H175" s="247"/>
      <c r="I175" s="132"/>
      <c r="J175" s="347"/>
      <c r="K175" s="347"/>
      <c r="L175" s="347"/>
      <c r="M175" s="331"/>
      <c r="N175" s="347"/>
      <c r="O175" s="337"/>
      <c r="P175" s="334" t="s">
        <v>969</v>
      </c>
      <c r="Q175" s="355"/>
      <c r="R175" s="118"/>
    </row>
    <row r="176" spans="1:18" s="46" customFormat="1" ht="9" customHeight="1">
      <c r="A176" s="120"/>
      <c r="B176" s="242"/>
      <c r="C176" s="242"/>
      <c r="D176" s="242"/>
      <c r="E176" s="243"/>
      <c r="F176" s="243"/>
      <c r="G176" s="244"/>
      <c r="H176" s="245" t="s">
        <v>188</v>
      </c>
      <c r="I176" s="132"/>
      <c r="J176" s="329" t="str">
        <f>UPPER(IF(OR(O90="a",O90="as"),N86,IF(OR(O90="b",O90="bs"),N94,)))</f>
        <v>ΚΑΛΤΗΣ</v>
      </c>
      <c r="K176" s="329"/>
      <c r="L176" s="347"/>
      <c r="M176" s="331"/>
      <c r="N176" s="331"/>
      <c r="O176" s="337"/>
      <c r="P176" s="116"/>
      <c r="Q176" s="356"/>
      <c r="R176" s="118"/>
    </row>
    <row r="177" spans="1:18" s="46" customFormat="1" ht="9" customHeight="1">
      <c r="A177" s="120"/>
      <c r="B177" s="246"/>
      <c r="C177" s="246"/>
      <c r="D177" s="242"/>
      <c r="E177" s="247"/>
      <c r="F177" s="247"/>
      <c r="G177" s="247"/>
      <c r="H177" s="247"/>
      <c r="I177" s="132"/>
      <c r="J177" s="350"/>
      <c r="K177" s="351"/>
      <c r="L177" s="347"/>
      <c r="M177" s="331"/>
      <c r="N177" s="331"/>
      <c r="O177" s="337"/>
      <c r="P177" s="116"/>
      <c r="Q177" s="356"/>
      <c r="R177" s="118"/>
    </row>
    <row r="178" spans="1:18" s="46" customFormat="1" ht="9" customHeight="1">
      <c r="A178" s="120"/>
      <c r="B178" s="242"/>
      <c r="C178" s="242"/>
      <c r="D178" s="242"/>
      <c r="E178" s="243"/>
      <c r="F178" s="243"/>
      <c r="G178" s="244"/>
      <c r="H178" s="248"/>
      <c r="I178" s="132"/>
      <c r="J178" s="339" t="s">
        <v>13</v>
      </c>
      <c r="K178" s="340" t="s">
        <v>365</v>
      </c>
      <c r="L178" s="329" t="str">
        <f>UPPER(IF(OR(K178="a",K178="as"),J176,IF(OR(K178="b",K178="bs"),J180,)))</f>
        <v>ΦΑΣΟΥΛΑΣ</v>
      </c>
      <c r="M178" s="330"/>
      <c r="N178" s="331"/>
      <c r="O178" s="337"/>
      <c r="P178" s="116"/>
      <c r="Q178" s="356"/>
      <c r="R178" s="118"/>
    </row>
    <row r="179" spans="1:18" s="46" customFormat="1" ht="9" customHeight="1">
      <c r="A179" s="120"/>
      <c r="B179" s="246"/>
      <c r="C179" s="246"/>
      <c r="D179" s="242"/>
      <c r="E179" s="247"/>
      <c r="F179" s="247"/>
      <c r="G179" s="247"/>
      <c r="H179" s="247"/>
      <c r="I179" s="132"/>
      <c r="J179" s="352"/>
      <c r="K179" s="353"/>
      <c r="L179" s="334" t="s">
        <v>899</v>
      </c>
      <c r="M179" s="343"/>
      <c r="N179" s="331"/>
      <c r="O179" s="337"/>
      <c r="P179" s="116"/>
      <c r="Q179" s="356"/>
      <c r="R179" s="118"/>
    </row>
    <row r="180" spans="1:18" s="46" customFormat="1" ht="9" customHeight="1">
      <c r="A180" s="146"/>
      <c r="B180" s="242"/>
      <c r="C180" s="242"/>
      <c r="D180" s="242"/>
      <c r="E180" s="243"/>
      <c r="F180" s="243"/>
      <c r="G180" s="244"/>
      <c r="H180" s="245" t="s">
        <v>189</v>
      </c>
      <c r="I180" s="132"/>
      <c r="J180" s="329" t="str">
        <f>UPPER(IF(OR(O106="a",O106="as"),N102,IF(OR(O106="b",O106="bs"),N110,)))</f>
        <v>ΦΑΣΟΥΛΑΣ</v>
      </c>
      <c r="K180" s="354"/>
      <c r="L180" s="352"/>
      <c r="M180" s="337"/>
      <c r="N180" s="331"/>
      <c r="O180" s="337"/>
      <c r="P180" s="116"/>
      <c r="Q180" s="356"/>
      <c r="R180" s="118"/>
    </row>
    <row r="181" spans="1:18" s="46" customFormat="1" ht="9" customHeight="1">
      <c r="A181" s="105"/>
      <c r="B181" s="246"/>
      <c r="C181" s="246"/>
      <c r="D181" s="242"/>
      <c r="E181" s="252"/>
      <c r="F181" s="252"/>
      <c r="G181" s="252"/>
      <c r="H181" s="252"/>
      <c r="I181" s="249"/>
      <c r="J181" s="350"/>
      <c r="K181" s="347"/>
      <c r="L181" s="352"/>
      <c r="M181" s="337"/>
      <c r="N181" s="331"/>
      <c r="O181" s="337"/>
      <c r="P181" s="116"/>
      <c r="Q181" s="356"/>
      <c r="R181" s="118"/>
    </row>
    <row r="182" spans="1:18" s="46" customFormat="1" ht="9" customHeight="1">
      <c r="A182" s="120"/>
      <c r="B182" s="242"/>
      <c r="C182" s="242"/>
      <c r="D182" s="242"/>
      <c r="E182" s="248"/>
      <c r="F182" s="248"/>
      <c r="G182" s="250"/>
      <c r="H182" s="251"/>
      <c r="I182" s="132"/>
      <c r="J182" s="347"/>
      <c r="K182" s="347"/>
      <c r="L182" s="339" t="s">
        <v>13</v>
      </c>
      <c r="M182" s="340" t="s">
        <v>363</v>
      </c>
      <c r="N182" s="329" t="str">
        <f>UPPER(IF(OR(M182="a",M182="as"),L178,IF(OR(M182="b",M182="bs"),L186,)))</f>
        <v>ΦΑΣΟΥΛΑΣ</v>
      </c>
      <c r="O182" s="345"/>
      <c r="P182" s="116"/>
      <c r="Q182" s="356"/>
      <c r="R182" s="118"/>
    </row>
    <row r="183" spans="1:18" s="46" customFormat="1" ht="9" customHeight="1">
      <c r="A183" s="120"/>
      <c r="B183" s="246"/>
      <c r="C183" s="246"/>
      <c r="D183" s="242"/>
      <c r="E183" s="247"/>
      <c r="F183" s="247"/>
      <c r="G183" s="247"/>
      <c r="H183" s="247"/>
      <c r="I183" s="249"/>
      <c r="J183" s="347"/>
      <c r="K183" s="347"/>
      <c r="L183" s="347"/>
      <c r="M183" s="337"/>
      <c r="N183" s="334" t="s">
        <v>919</v>
      </c>
      <c r="O183" s="338"/>
      <c r="P183" s="116"/>
      <c r="Q183" s="356"/>
      <c r="R183" s="118"/>
    </row>
    <row r="184" spans="1:18" s="46" customFormat="1" ht="9" customHeight="1">
      <c r="A184" s="120"/>
      <c r="B184" s="242"/>
      <c r="C184" s="242"/>
      <c r="D184" s="242"/>
      <c r="E184" s="243"/>
      <c r="F184" s="243"/>
      <c r="G184" s="244"/>
      <c r="H184" s="245" t="s">
        <v>190</v>
      </c>
      <c r="I184" s="132"/>
      <c r="J184" s="329" t="str">
        <f>UPPER(IF(OR(O122="a",O122="as"),N118,IF(OR(O122="b",O122="bs"),N126,)))</f>
        <v>ΠΑΠΑΔΟΠΟΥΛΟΣ</v>
      </c>
      <c r="K184" s="329"/>
      <c r="L184" s="347"/>
      <c r="M184" s="337"/>
      <c r="N184" s="331"/>
      <c r="O184" s="338"/>
      <c r="P184" s="116"/>
      <c r="Q184" s="356"/>
      <c r="R184" s="118"/>
    </row>
    <row r="185" spans="1:18" s="46" customFormat="1" ht="9" customHeight="1">
      <c r="A185" s="120"/>
      <c r="B185" s="246"/>
      <c r="C185" s="246"/>
      <c r="D185" s="242"/>
      <c r="E185" s="247"/>
      <c r="F185" s="247"/>
      <c r="G185" s="247"/>
      <c r="H185" s="247"/>
      <c r="I185" s="132"/>
      <c r="J185" s="350"/>
      <c r="K185" s="351"/>
      <c r="L185" s="347"/>
      <c r="M185" s="337"/>
      <c r="N185" s="331"/>
      <c r="O185" s="338"/>
      <c r="P185" s="116"/>
      <c r="Q185" s="356"/>
      <c r="R185" s="118"/>
    </row>
    <row r="186" spans="1:18" s="46" customFormat="1" ht="9" customHeight="1">
      <c r="A186" s="120"/>
      <c r="B186" s="242"/>
      <c r="C186" s="242"/>
      <c r="D186" s="242"/>
      <c r="E186" s="243"/>
      <c r="F186" s="243"/>
      <c r="G186" s="244"/>
      <c r="H186" s="248"/>
      <c r="I186" s="132"/>
      <c r="J186" s="339" t="s">
        <v>13</v>
      </c>
      <c r="K186" s="340" t="s">
        <v>820</v>
      </c>
      <c r="L186" s="329" t="str">
        <f>UPPER(IF(OR(K186="a",K186="as"),J184,IF(OR(K186="b",K186="bs"),J188,)))</f>
        <v>ΠΑΠΑΔΟΠΟΥΛΟΣ</v>
      </c>
      <c r="M186" s="345"/>
      <c r="N186" s="331"/>
      <c r="O186" s="338"/>
      <c r="P186" s="116"/>
      <c r="Q186" s="356"/>
      <c r="R186" s="118"/>
    </row>
    <row r="187" spans="1:18" s="46" customFormat="1" ht="9" customHeight="1">
      <c r="A187" s="120"/>
      <c r="B187" s="246"/>
      <c r="C187" s="246"/>
      <c r="D187" s="242"/>
      <c r="E187" s="247"/>
      <c r="F187" s="247"/>
      <c r="G187" s="247"/>
      <c r="H187" s="247"/>
      <c r="I187" s="132"/>
      <c r="J187" s="352"/>
      <c r="K187" s="353"/>
      <c r="L187" s="334" t="s">
        <v>830</v>
      </c>
      <c r="M187" s="331"/>
      <c r="N187" s="331"/>
      <c r="O187" s="331"/>
      <c r="P187" s="116"/>
      <c r="Q187" s="356"/>
      <c r="R187" s="118"/>
    </row>
    <row r="188" spans="1:18" s="46" customFormat="1" ht="9" customHeight="1">
      <c r="A188" s="120"/>
      <c r="B188" s="242"/>
      <c r="C188" s="242"/>
      <c r="D188" s="242"/>
      <c r="E188" s="243"/>
      <c r="F188" s="243"/>
      <c r="G188" s="244"/>
      <c r="H188" s="245" t="s">
        <v>191</v>
      </c>
      <c r="I188" s="132"/>
      <c r="J188" s="329" t="str">
        <f>UPPER(IF(OR(O138="a",O138="as"),N134,IF(OR(O138="b",O138="bs"),N142,)))</f>
        <v>ΚΟΥΤΣΟΓΙΩΡΓΟΣ</v>
      </c>
      <c r="K188" s="354"/>
      <c r="L188" s="357"/>
      <c r="M188" s="331"/>
      <c r="N188" s="331"/>
      <c r="O188" s="331"/>
      <c r="P188" s="116"/>
      <c r="Q188" s="356"/>
      <c r="R188" s="118"/>
    </row>
    <row r="189" spans="1:18" s="46" customFormat="1" ht="9" customHeight="1">
      <c r="A189" s="147"/>
      <c r="B189" s="106"/>
      <c r="C189" s="106"/>
      <c r="D189" s="121"/>
      <c r="E189" s="112"/>
      <c r="F189" s="112"/>
      <c r="G189" s="112"/>
      <c r="H189" s="112"/>
      <c r="I189" s="132"/>
      <c r="J189" s="110"/>
      <c r="K189" s="110"/>
      <c r="L189" s="110"/>
      <c r="M189" s="135"/>
      <c r="N189" s="135"/>
      <c r="O189" s="135"/>
      <c r="P189" s="116"/>
      <c r="Q189" s="117"/>
      <c r="R189" s="118"/>
    </row>
    <row r="217" spans="1:17" s="17" customFormat="1" ht="10.5" customHeight="1">
      <c r="A217" s="159" t="s">
        <v>26</v>
      </c>
      <c r="B217" s="160"/>
      <c r="C217" s="161"/>
      <c r="D217" s="162" t="s">
        <v>27</v>
      </c>
      <c r="E217" s="255" t="s">
        <v>28</v>
      </c>
      <c r="F217" s="162" t="s">
        <v>27</v>
      </c>
      <c r="G217" s="164" t="s">
        <v>28</v>
      </c>
      <c r="H217" s="233"/>
      <c r="I217" s="162" t="s">
        <v>27</v>
      </c>
      <c r="J217" s="163" t="s">
        <v>111</v>
      </c>
      <c r="K217" s="166"/>
      <c r="L217" s="163" t="s">
        <v>30</v>
      </c>
      <c r="M217" s="167"/>
      <c r="N217" s="168" t="s">
        <v>31</v>
      </c>
      <c r="O217" s="168"/>
      <c r="P217" s="168">
        <f>$P$72</f>
        <v>0</v>
      </c>
      <c r="Q217" s="167"/>
    </row>
    <row r="218" spans="1:17" s="17" customFormat="1" ht="9" customHeight="1">
      <c r="A218" s="172" t="s">
        <v>32</v>
      </c>
      <c r="B218" s="171"/>
      <c r="C218" s="173">
        <f aca="true" t="shared" si="3" ref="C218:C225">C73</f>
        <v>0</v>
      </c>
      <c r="D218" s="174">
        <v>1</v>
      </c>
      <c r="E218" s="234" t="str">
        <f aca="true" t="shared" si="4" ref="E218:E225">E73</f>
        <v>ΧΙΡΙΣΤΑΝΙΔΗΣ</v>
      </c>
      <c r="F218" s="174">
        <v>9</v>
      </c>
      <c r="G218" s="65" t="str">
        <f aca="true" t="shared" si="5" ref="G218:G225">G73</f>
        <v>ΝΤΑΒΕΛΟΣ</v>
      </c>
      <c r="H218" s="64"/>
      <c r="I218" s="176" t="s">
        <v>33</v>
      </c>
      <c r="J218" s="171"/>
      <c r="K218" s="177"/>
      <c r="L218" s="171"/>
      <c r="M218" s="178"/>
      <c r="N218" s="179" t="s">
        <v>34</v>
      </c>
      <c r="O218" s="180"/>
      <c r="P218" s="180"/>
      <c r="Q218" s="181"/>
    </row>
    <row r="219" spans="1:17" s="17" customFormat="1" ht="9" customHeight="1">
      <c r="A219" s="172" t="s">
        <v>35</v>
      </c>
      <c r="B219" s="171"/>
      <c r="C219" s="173">
        <f t="shared" si="3"/>
        <v>0</v>
      </c>
      <c r="D219" s="174">
        <v>2</v>
      </c>
      <c r="E219" s="234" t="str">
        <f t="shared" si="4"/>
        <v>ΚΟΥΤΣΟΓΙΩΡΓΟΣ</v>
      </c>
      <c r="F219" s="174">
        <v>10</v>
      </c>
      <c r="G219" s="65" t="str">
        <f t="shared" si="5"/>
        <v>ΠΟΥΡΑΝΟΠΟΥΛΟΣ</v>
      </c>
      <c r="H219" s="64"/>
      <c r="I219" s="176" t="s">
        <v>36</v>
      </c>
      <c r="J219" s="171"/>
      <c r="K219" s="177"/>
      <c r="L219" s="171"/>
      <c r="M219" s="178"/>
      <c r="N219" s="182"/>
      <c r="O219" s="183"/>
      <c r="P219" s="184"/>
      <c r="Q219" s="185"/>
    </row>
    <row r="220" spans="1:17" s="17" customFormat="1" ht="9" customHeight="1">
      <c r="A220" s="186" t="s">
        <v>37</v>
      </c>
      <c r="B220" s="184"/>
      <c r="C220" s="187">
        <f t="shared" si="3"/>
        <v>0</v>
      </c>
      <c r="D220" s="174">
        <v>3</v>
      </c>
      <c r="E220" s="234" t="str">
        <f t="shared" si="4"/>
        <v>ΦΑΣΟΥΛΑΣ</v>
      </c>
      <c r="F220" s="174">
        <v>11</v>
      </c>
      <c r="G220" s="65" t="str">
        <f t="shared" si="5"/>
        <v>ΣΑΠΟΥΝΤΖΗΣ</v>
      </c>
      <c r="H220" s="64"/>
      <c r="I220" s="176" t="s">
        <v>38</v>
      </c>
      <c r="J220" s="171"/>
      <c r="K220" s="177"/>
      <c r="L220" s="171"/>
      <c r="M220" s="178"/>
      <c r="N220" s="179" t="s">
        <v>39</v>
      </c>
      <c r="O220" s="180"/>
      <c r="P220" s="180"/>
      <c r="Q220" s="181"/>
    </row>
    <row r="221" spans="1:17" s="17" customFormat="1" ht="9" customHeight="1">
      <c r="A221" s="188"/>
      <c r="B221" s="93"/>
      <c r="C221" s="189">
        <f t="shared" si="3"/>
        <v>0</v>
      </c>
      <c r="D221" s="174">
        <v>4</v>
      </c>
      <c r="E221" s="234" t="str">
        <f t="shared" si="4"/>
        <v>ΖΗΤΡΙΔΗΣ</v>
      </c>
      <c r="F221" s="174">
        <v>12</v>
      </c>
      <c r="G221" s="65" t="str">
        <f t="shared" si="5"/>
        <v>ΠΟΛΥΔΑΚΗΣ</v>
      </c>
      <c r="H221" s="64"/>
      <c r="I221" s="176" t="s">
        <v>40</v>
      </c>
      <c r="J221" s="171"/>
      <c r="K221" s="177"/>
      <c r="L221" s="171"/>
      <c r="M221" s="178"/>
      <c r="N221" s="171"/>
      <c r="O221" s="177"/>
      <c r="P221" s="171"/>
      <c r="Q221" s="178"/>
    </row>
    <row r="222" spans="1:17" s="17" customFormat="1" ht="9" customHeight="1">
      <c r="A222" s="190" t="s">
        <v>41</v>
      </c>
      <c r="B222" s="191"/>
      <c r="C222" s="239">
        <f t="shared" si="3"/>
        <v>0</v>
      </c>
      <c r="D222" s="174">
        <v>5</v>
      </c>
      <c r="E222" s="234" t="str">
        <f t="shared" si="4"/>
        <v>ΠΑΠΟΥΗΣ</v>
      </c>
      <c r="F222" s="174">
        <v>13</v>
      </c>
      <c r="G222" s="65" t="str">
        <f t="shared" si="5"/>
        <v>ΣΤΑΥΡΑΚΗΣ</v>
      </c>
      <c r="H222" s="64"/>
      <c r="I222" s="176" t="s">
        <v>42</v>
      </c>
      <c r="J222" s="171"/>
      <c r="K222" s="177"/>
      <c r="L222" s="171"/>
      <c r="M222" s="178"/>
      <c r="N222" s="184">
        <f>N77</f>
        <v>0</v>
      </c>
      <c r="O222" s="183"/>
      <c r="P222" s="184"/>
      <c r="Q222" s="185"/>
    </row>
    <row r="223" spans="1:17" s="17" customFormat="1" ht="9" customHeight="1">
      <c r="A223" s="172" t="s">
        <v>32</v>
      </c>
      <c r="B223" s="171"/>
      <c r="C223" s="173">
        <f t="shared" si="3"/>
        <v>0</v>
      </c>
      <c r="D223" s="174">
        <v>6</v>
      </c>
      <c r="E223" s="234" t="str">
        <f t="shared" si="4"/>
        <v>ΚΑΛΤΗΣ</v>
      </c>
      <c r="F223" s="174">
        <v>14</v>
      </c>
      <c r="G223" s="65" t="str">
        <f t="shared" si="5"/>
        <v>ΣΙΓΑΛΑΣ</v>
      </c>
      <c r="H223" s="64"/>
      <c r="I223" s="176" t="s">
        <v>43</v>
      </c>
      <c r="J223" s="171"/>
      <c r="K223" s="177"/>
      <c r="L223" s="171"/>
      <c r="M223" s="178"/>
      <c r="N223" s="179" t="s">
        <v>181</v>
      </c>
      <c r="O223" s="180"/>
      <c r="P223" s="180"/>
      <c r="Q223" s="181"/>
    </row>
    <row r="224" spans="1:17" s="17" customFormat="1" ht="9" customHeight="1">
      <c r="A224" s="172" t="s">
        <v>44</v>
      </c>
      <c r="B224" s="171"/>
      <c r="C224" s="173">
        <f t="shared" si="3"/>
        <v>0</v>
      </c>
      <c r="D224" s="174">
        <v>7</v>
      </c>
      <c r="E224" s="234" t="str">
        <f t="shared" si="4"/>
        <v>ΚΥΒΕΡΝΗΤΗΣ ΧΡ</v>
      </c>
      <c r="F224" s="174">
        <v>15</v>
      </c>
      <c r="G224" s="65" t="str">
        <f t="shared" si="5"/>
        <v>ΤΣΑΟΥΣΗΣ</v>
      </c>
      <c r="H224" s="64"/>
      <c r="I224" s="176" t="s">
        <v>45</v>
      </c>
      <c r="J224" s="171"/>
      <c r="K224" s="177"/>
      <c r="L224" s="171"/>
      <c r="M224" s="178"/>
      <c r="N224" s="171">
        <f>N79</f>
        <v>0</v>
      </c>
      <c r="O224" s="177"/>
      <c r="P224" s="171"/>
      <c r="Q224" s="178"/>
    </row>
    <row r="225" spans="1:17" s="17" customFormat="1" ht="9" customHeight="1">
      <c r="A225" s="186" t="s">
        <v>46</v>
      </c>
      <c r="B225" s="184"/>
      <c r="C225" s="187">
        <f t="shared" si="3"/>
        <v>0</v>
      </c>
      <c r="D225" s="195">
        <v>8</v>
      </c>
      <c r="E225" s="235" t="str">
        <f t="shared" si="4"/>
        <v>ΚΟΝΤΟΥΖΟΓΛΟΥ</v>
      </c>
      <c r="F225" s="195">
        <v>16</v>
      </c>
      <c r="G225" s="196" t="str">
        <f t="shared" si="5"/>
        <v>ΚΑΡΑΝΙΚΑΣ</v>
      </c>
      <c r="H225" s="198"/>
      <c r="I225" s="199" t="s">
        <v>47</v>
      </c>
      <c r="J225" s="184"/>
      <c r="K225" s="183"/>
      <c r="L225" s="184"/>
      <c r="M225" s="185"/>
      <c r="N225" s="184" t="str">
        <f>N80</f>
        <v>ΤΑΜΠΟΣΗ ΤΕΡΕΖΑ</v>
      </c>
      <c r="O225" s="183"/>
      <c r="P225" s="184"/>
      <c r="Q225" s="256"/>
    </row>
  </sheetData>
  <sheetProtection/>
  <mergeCells count="1">
    <mergeCell ref="A4:C4"/>
  </mergeCells>
  <conditionalFormatting sqref="G7:G70 G83:G146 G175 G177 G179 G181 G183 G185 G187 G159 G161 G163 G165 G167 G169 G171 G173 G189">
    <cfRule type="expression" priority="1" dxfId="3" stopIfTrue="1">
      <formula>AND($D7&lt;9,$C7&gt;0)</formula>
    </cfRule>
  </conditionalFormatting>
  <conditionalFormatting sqref="B7:B70 B83:B146 B159 B161 B163 B165 B167 B169 B171 B173 B175 B177 B179 B181 B183 B185 B187 B189">
    <cfRule type="cellIs" priority="2" dxfId="10" operator="equal" stopIfTrue="1">
      <formula>"QA"</formula>
    </cfRule>
    <cfRule type="cellIs" priority="3" dxfId="10" operator="equal" stopIfTrue="1">
      <formula>"DA"</formula>
    </cfRule>
  </conditionalFormatting>
  <conditionalFormatting sqref="E187 E177 E185 E183 E181 E179 E175 E171 E173 E161 E169 E167 E165 E163 E159 E189">
    <cfRule type="cellIs" priority="4" dxfId="1" operator="equal" stopIfTrue="1">
      <formula>"Bye"</formula>
    </cfRule>
  </conditionalFormatting>
  <conditionalFormatting sqref="D7:D70 D83:D146">
    <cfRule type="expression" priority="5" dxfId="168" stopIfTrue="1">
      <formula>$D7&lt;17</formula>
    </cfRule>
  </conditionalFormatting>
  <conditionalFormatting sqref="L58 L42 L26 L10 L50 L34 L18 L66 N14 N30 N46 N62 L134 L118 L102 L86 L126 L110 L94 L142 N90 N106 N122 N138 N174 J186 J178 J162 L182 L166 J170">
    <cfRule type="expression" priority="6" dxfId="9" stopIfTrue="1">
      <formula>AND($N$1="CU",J10="Umpire")</formula>
    </cfRule>
    <cfRule type="expression" priority="7" dxfId="8" stopIfTrue="1">
      <formula>AND($N$1="CU",J10&lt;&gt;"Umpire",K10&lt;&gt;"")</formula>
    </cfRule>
    <cfRule type="expression" priority="8" dxfId="7"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P174 J160 J164 J168 J172 J176 J180 J184 J188">
    <cfRule type="expression" priority="9" dxfId="3" stopIfTrue="1">
      <formula>I8="as"</formula>
    </cfRule>
    <cfRule type="expression" priority="10" dxfId="3"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cfRule type="expression" priority="11" dxfId="3" stopIfTrue="1">
      <formula>I10="as"</formula>
    </cfRule>
    <cfRule type="expression" priority="12" dxfId="3" stopIfTrue="1">
      <formula>I10="bs"</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2" stopIfTrue="1">
      <formula>$N$1="CU"</formula>
    </cfRule>
  </conditionalFormatting>
  <conditionalFormatting sqref="J7">
    <cfRule type="expression" priority="14" dxfId="3" stopIfTrue="1">
      <formula>I8="as"</formula>
    </cfRule>
    <cfRule type="expression" priority="15" dxfId="3" stopIfTrue="1">
      <formula>I8="bs"</formula>
    </cfRule>
  </conditionalFormatting>
  <dataValidations count="2">
    <dataValidation type="list" allowBlank="1" showInputMessage="1" sqref="L10 L18 L26 L34 L42 L126 L134 L142 N90 N106 N122 N138 L50 L58 L66 N14 N30 N46 N62 L86 L94 L102 L110 L118 L166 J178 J186 L182 J170 J162 N174">
      <formula1>$T$7:$T$16</formula1>
    </dataValidation>
    <dataValidation allowBlank="1" showInputMessage="1" sqref="H160 H184 H164 H168 H172 H176 H180 H188"/>
  </dataValidations>
  <printOptions horizontalCentered="1"/>
  <pageMargins left="0.35" right="0.35" top="0.35" bottom="0.35" header="0" footer="0"/>
  <pageSetup horizontalDpi="600" verticalDpi="600" orientation="portrait" paperSize="9" r:id="rId4"/>
  <rowBreaks count="2" manualBreakCount="2">
    <brk id="80" max="255" man="1"/>
    <brk id="15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22"/>
  <dimension ref="A1:T225"/>
  <sheetViews>
    <sheetView showGridLines="0" showZeros="0" zoomScalePageLayoutView="0" workbookViewId="0" topLeftCell="A1">
      <selection activeCell="P176" sqref="P17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0" style="0" hidden="1" customWidth="1"/>
    <col min="19" max="19" width="8.28125" style="0" customWidth="1"/>
    <col min="20" max="20" width="9.8515625" style="0" hidden="1" customWidth="1"/>
  </cols>
  <sheetData>
    <row r="1" spans="1:17" s="79" customFormat="1" ht="21.75" customHeight="1">
      <c r="A1" s="66" t="str">
        <f>'Week SetUp'!$A$6</f>
        <v>FILOTHEI TENNIS OPEN 2011</v>
      </c>
      <c r="B1" s="66"/>
      <c r="C1" s="82"/>
      <c r="D1" s="82"/>
      <c r="E1" s="82"/>
      <c r="F1" s="82"/>
      <c r="G1" s="82"/>
      <c r="H1" s="82"/>
      <c r="I1" s="83"/>
      <c r="J1" s="75" t="s">
        <v>212</v>
      </c>
      <c r="K1" s="75"/>
      <c r="L1" s="67"/>
      <c r="M1" s="83"/>
      <c r="N1" s="83" t="s">
        <v>204</v>
      </c>
      <c r="O1" s="83"/>
      <c r="P1" s="82"/>
      <c r="Q1" s="83"/>
    </row>
    <row r="2" spans="1:17" s="73" customFormat="1" ht="12.75">
      <c r="A2" s="68">
        <f>'Week SetUp'!$A$8</f>
        <v>0</v>
      </c>
      <c r="B2" s="68"/>
      <c r="C2" s="68"/>
      <c r="D2" s="68"/>
      <c r="E2" s="68"/>
      <c r="F2" s="84"/>
      <c r="G2" s="74"/>
      <c r="H2" s="74"/>
      <c r="I2" s="85"/>
      <c r="J2" s="75" t="s">
        <v>112</v>
      </c>
      <c r="K2" s="75"/>
      <c r="L2" s="75"/>
      <c r="M2" s="85"/>
      <c r="N2" s="74"/>
      <c r="O2" s="85"/>
      <c r="P2" s="74"/>
      <c r="Q2" s="85"/>
    </row>
    <row r="3" spans="1:17" s="18" customFormat="1" ht="11.25" customHeight="1">
      <c r="A3" s="56" t="s">
        <v>11</v>
      </c>
      <c r="B3" s="56"/>
      <c r="C3" s="56"/>
      <c r="D3" s="56"/>
      <c r="E3" s="56"/>
      <c r="F3" s="56" t="s">
        <v>5</v>
      </c>
      <c r="G3" s="56"/>
      <c r="H3" s="56"/>
      <c r="I3" s="87"/>
      <c r="J3" s="56" t="s">
        <v>6</v>
      </c>
      <c r="K3" s="87"/>
      <c r="L3" s="61"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7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52</v>
      </c>
      <c r="M5" s="96"/>
      <c r="N5" s="94" t="s">
        <v>113</v>
      </c>
      <c r="O5" s="96"/>
      <c r="P5" s="94" t="s">
        <v>114</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10.5" customHeight="1">
      <c r="A7" s="105" t="s">
        <v>33</v>
      </c>
      <c r="B7" s="107"/>
      <c r="C7" s="107"/>
      <c r="D7" s="108">
        <v>1</v>
      </c>
      <c r="E7" s="109" t="s">
        <v>462</v>
      </c>
      <c r="F7" s="109" t="s">
        <v>391</v>
      </c>
      <c r="G7" s="109"/>
      <c r="H7" s="109"/>
      <c r="I7" s="328"/>
      <c r="J7" s="329" t="str">
        <f>UPPER(IF(OR(I8="a",I8="as"),E7,IF(OR(I8="b",I8="bs"),E8,)))</f>
        <v>ΒΑΖΑΙΟΣ</v>
      </c>
      <c r="K7" s="330"/>
      <c r="L7" s="331"/>
      <c r="M7" s="331"/>
      <c r="N7" s="331"/>
      <c r="O7" s="331"/>
      <c r="P7" s="331"/>
      <c r="Q7" s="332" t="s">
        <v>115</v>
      </c>
      <c r="R7" s="118"/>
      <c r="T7" s="119" t="e">
        <f>#REF!</f>
        <v>#REF!</v>
      </c>
    </row>
    <row r="8" spans="1:20" s="46" customFormat="1" ht="9" customHeight="1">
      <c r="A8" s="209" t="s">
        <v>36</v>
      </c>
      <c r="B8" s="107"/>
      <c r="C8" s="107"/>
      <c r="D8" s="108"/>
      <c r="E8" s="128" t="s">
        <v>226</v>
      </c>
      <c r="F8" s="128">
        <f>IF($D8="","",VLOOKUP($D8,#REF!,3))</f>
      </c>
      <c r="G8" s="128"/>
      <c r="H8" s="128">
        <f>IF($D8="","",VLOOKUP($D8,#REF!,4))</f>
      </c>
      <c r="I8" s="333" t="s">
        <v>364</v>
      </c>
      <c r="J8" s="334"/>
      <c r="K8" s="335" t="s">
        <v>821</v>
      </c>
      <c r="L8" s="329" t="str">
        <f>UPPER(IF(OR(K8="a",K8="as"),J7,IF(OR(K8="b",K8="bs"),J9,)))</f>
        <v>ΒΑΖΑΙΟΣ</v>
      </c>
      <c r="M8" s="330"/>
      <c r="N8" s="331"/>
      <c r="O8" s="331"/>
      <c r="P8" s="331"/>
      <c r="Q8" s="331"/>
      <c r="R8" s="118"/>
      <c r="T8" s="127" t="e">
        <f>#REF!</f>
        <v>#REF!</v>
      </c>
    </row>
    <row r="9" spans="1:20" s="46" customFormat="1" ht="9" customHeight="1">
      <c r="A9" s="120" t="s">
        <v>38</v>
      </c>
      <c r="B9" s="107"/>
      <c r="C9" s="107"/>
      <c r="D9" s="108"/>
      <c r="E9" s="128" t="s">
        <v>277</v>
      </c>
      <c r="F9" s="128" t="s">
        <v>345</v>
      </c>
      <c r="G9" s="128"/>
      <c r="H9" s="128">
        <f>IF($D9="","",VLOOKUP($D9,#REF!,4))</f>
      </c>
      <c r="I9" s="328"/>
      <c r="J9" s="329" t="str">
        <f>UPPER(IF(OR(I10="a",I10="as"),E9,IF(OR(I10="b",I10="bs"),E10,)))</f>
        <v>ΓΕΩΡΓΙΑΔΗΣ</v>
      </c>
      <c r="K9" s="336"/>
      <c r="L9" s="334" t="s">
        <v>833</v>
      </c>
      <c r="M9" s="337"/>
      <c r="N9" s="331"/>
      <c r="O9" s="331"/>
      <c r="P9" s="331"/>
      <c r="Q9" s="331"/>
      <c r="R9" s="118"/>
      <c r="T9" s="127" t="e">
        <f>#REF!</f>
        <v>#REF!</v>
      </c>
    </row>
    <row r="10" spans="1:20" s="46" customFormat="1" ht="9" customHeight="1">
      <c r="A10" s="120" t="s">
        <v>40</v>
      </c>
      <c r="B10" s="107"/>
      <c r="C10" s="107"/>
      <c r="D10" s="108"/>
      <c r="E10" s="128" t="s">
        <v>504</v>
      </c>
      <c r="F10" s="128" t="s">
        <v>242</v>
      </c>
      <c r="G10" s="128"/>
      <c r="H10" s="128">
        <f>IF($D10="","",VLOOKUP($D10,#REF!,4))</f>
      </c>
      <c r="I10" s="333" t="s">
        <v>820</v>
      </c>
      <c r="J10" s="334" t="s">
        <v>861</v>
      </c>
      <c r="K10" s="338"/>
      <c r="L10" s="339" t="s">
        <v>13</v>
      </c>
      <c r="M10" s="340" t="s">
        <v>364</v>
      </c>
      <c r="N10" s="329" t="str">
        <f>UPPER(IF(OR(M10="a",M10="as"),L8,IF(OR(M10="b",M10="bs"),L12,)))</f>
        <v>ΒΑΖΑΙΟΣ</v>
      </c>
      <c r="O10" s="330"/>
      <c r="P10" s="331"/>
      <c r="Q10" s="331"/>
      <c r="R10" s="118"/>
      <c r="T10" s="127" t="e">
        <f>#REF!</f>
        <v>#REF!</v>
      </c>
    </row>
    <row r="11" spans="1:20" s="46" customFormat="1" ht="9" customHeight="1">
      <c r="A11" s="120" t="s">
        <v>42</v>
      </c>
      <c r="B11" s="107"/>
      <c r="C11" s="107"/>
      <c r="D11" s="108"/>
      <c r="E11" s="128" t="s">
        <v>226</v>
      </c>
      <c r="F11" s="128">
        <f>IF($D11="","",VLOOKUP($D11,#REF!,3))</f>
      </c>
      <c r="G11" s="128"/>
      <c r="H11" s="128">
        <f>IF($D11="","",VLOOKUP($D11,#REF!,4))</f>
      </c>
      <c r="I11" s="328"/>
      <c r="J11" s="329" t="str">
        <f>UPPER(IF(OR(I12="a",I12="as"),E11,IF(OR(I12="b",I12="bs"),E12,)))</f>
        <v>ΜΠΑΜΠΛΕΚΟΣ</v>
      </c>
      <c r="K11" s="330"/>
      <c r="L11" s="341"/>
      <c r="M11" s="342"/>
      <c r="N11" s="334" t="s">
        <v>837</v>
      </c>
      <c r="O11" s="343"/>
      <c r="P11" s="331"/>
      <c r="Q11" s="331"/>
      <c r="R11" s="118"/>
      <c r="T11" s="127" t="e">
        <f>#REF!</f>
        <v>#REF!</v>
      </c>
    </row>
    <row r="12" spans="1:20" s="46" customFormat="1" ht="9" customHeight="1">
      <c r="A12" s="120" t="s">
        <v>43</v>
      </c>
      <c r="B12" s="107"/>
      <c r="C12" s="107"/>
      <c r="D12" s="108"/>
      <c r="E12" s="128" t="s">
        <v>506</v>
      </c>
      <c r="F12" s="128" t="s">
        <v>248</v>
      </c>
      <c r="G12" s="128"/>
      <c r="H12" s="128">
        <f>IF($D12="","",VLOOKUP($D12,#REF!,4))</f>
      </c>
      <c r="I12" s="333" t="s">
        <v>365</v>
      </c>
      <c r="J12" s="334"/>
      <c r="K12" s="335" t="s">
        <v>824</v>
      </c>
      <c r="L12" s="329" t="str">
        <f>UPPER(IF(OR(K12="a",K12="as"),J11,IF(OR(K12="b",K12="bs"),J13,)))</f>
        <v>ΑΡΓΥΡΙΟΥ</v>
      </c>
      <c r="M12" s="344"/>
      <c r="N12" s="331"/>
      <c r="O12" s="337"/>
      <c r="P12" s="331"/>
      <c r="Q12" s="331"/>
      <c r="R12" s="118"/>
      <c r="T12" s="127" t="e">
        <f>#REF!</f>
        <v>#REF!</v>
      </c>
    </row>
    <row r="13" spans="1:20" s="46" customFormat="1" ht="9" customHeight="1">
      <c r="A13" s="209" t="s">
        <v>45</v>
      </c>
      <c r="B13" s="107"/>
      <c r="C13" s="107"/>
      <c r="D13" s="108"/>
      <c r="E13" s="128" t="s">
        <v>487</v>
      </c>
      <c r="F13" s="128" t="s">
        <v>242</v>
      </c>
      <c r="G13" s="128"/>
      <c r="H13" s="128">
        <f>IF($D13="","",VLOOKUP($D13,#REF!,4))</f>
      </c>
      <c r="I13" s="328"/>
      <c r="J13" s="329" t="str">
        <f>UPPER(IF(OR(I14="a",I14="as"),E13,IF(OR(I14="b",I14="bs"),E14,)))</f>
        <v>ΑΡΓΥΡΙΟΥ</v>
      </c>
      <c r="K13" s="345"/>
      <c r="L13" s="334" t="s">
        <v>834</v>
      </c>
      <c r="M13" s="338"/>
      <c r="N13" s="331"/>
      <c r="O13" s="337"/>
      <c r="P13" s="331"/>
      <c r="Q13" s="331"/>
      <c r="R13" s="118"/>
      <c r="T13" s="127" t="e">
        <f>#REF!</f>
        <v>#REF!</v>
      </c>
    </row>
    <row r="14" spans="1:20" s="46" customFormat="1" ht="9" customHeight="1">
      <c r="A14" s="209" t="s">
        <v>47</v>
      </c>
      <c r="B14" s="107"/>
      <c r="C14" s="107"/>
      <c r="D14" s="108"/>
      <c r="E14" s="128" t="s">
        <v>226</v>
      </c>
      <c r="F14" s="128">
        <f>IF($D14="","",VLOOKUP($D14,#REF!,3))</f>
      </c>
      <c r="G14" s="128"/>
      <c r="H14" s="128">
        <f>IF($D14="","",VLOOKUP($D14,#REF!,4))</f>
      </c>
      <c r="I14" s="333" t="s">
        <v>363</v>
      </c>
      <c r="J14" s="334"/>
      <c r="K14" s="331"/>
      <c r="L14" s="338"/>
      <c r="M14" s="346"/>
      <c r="N14" s="339" t="s">
        <v>13</v>
      </c>
      <c r="O14" s="340" t="s">
        <v>364</v>
      </c>
      <c r="P14" s="329" t="str">
        <f>UPPER(IF(OR(O14="a",O14="as"),N10,IF(OR(O14="b",O14="bs"),N18,)))</f>
        <v>ΒΑΖΑΙΟΣ</v>
      </c>
      <c r="Q14" s="330"/>
      <c r="R14" s="118"/>
      <c r="T14" s="127" t="e">
        <f>#REF!</f>
        <v>#REF!</v>
      </c>
    </row>
    <row r="15" spans="1:20" s="46" customFormat="1" ht="9" customHeight="1">
      <c r="A15" s="209" t="s">
        <v>53</v>
      </c>
      <c r="B15" s="107"/>
      <c r="C15" s="107"/>
      <c r="D15" s="108"/>
      <c r="E15" s="128" t="s">
        <v>226</v>
      </c>
      <c r="F15" s="128">
        <f>IF($D15="","",VLOOKUP($D15,#REF!,3))</f>
      </c>
      <c r="G15" s="128"/>
      <c r="H15" s="128">
        <f>IF($D15="","",VLOOKUP($D15,#REF!,4))</f>
      </c>
      <c r="I15" s="328"/>
      <c r="J15" s="329" t="str">
        <f>UPPER(IF(OR(I16="a",I16="as"),E15,IF(OR(I16="b",I16="bs"),E16,)))</f>
        <v>ΛΟΥΚΑΣ</v>
      </c>
      <c r="K15" s="330"/>
      <c r="L15" s="331"/>
      <c r="M15" s="331"/>
      <c r="N15" s="331"/>
      <c r="O15" s="337"/>
      <c r="P15" s="334" t="s">
        <v>832</v>
      </c>
      <c r="Q15" s="338"/>
      <c r="R15" s="118"/>
      <c r="T15" s="127" t="e">
        <f>#REF!</f>
        <v>#REF!</v>
      </c>
    </row>
    <row r="16" spans="1:20" s="46" customFormat="1" ht="9" customHeight="1" thickBot="1">
      <c r="A16" s="209" t="s">
        <v>54</v>
      </c>
      <c r="B16" s="107"/>
      <c r="C16" s="107"/>
      <c r="D16" s="108"/>
      <c r="E16" s="128" t="s">
        <v>505</v>
      </c>
      <c r="F16" s="128" t="s">
        <v>252</v>
      </c>
      <c r="G16" s="128"/>
      <c r="H16" s="128">
        <f>IF($D16="","",VLOOKUP($D16,#REF!,4))</f>
      </c>
      <c r="I16" s="333" t="s">
        <v>365</v>
      </c>
      <c r="J16" s="334"/>
      <c r="K16" s="335" t="s">
        <v>824</v>
      </c>
      <c r="L16" s="329" t="str">
        <f>UPPER(IF(OR(K16="a",K16="as"),J15,IF(OR(K16="b",K16="bs"),J17,)))</f>
        <v>ΤΖΑΝΕΤΟΣ</v>
      </c>
      <c r="M16" s="330"/>
      <c r="N16" s="331"/>
      <c r="O16" s="337"/>
      <c r="P16" s="331"/>
      <c r="Q16" s="338"/>
      <c r="R16" s="118"/>
      <c r="T16" s="142" t="e">
        <f>#REF!</f>
        <v>#REF!</v>
      </c>
    </row>
    <row r="17" spans="1:18" s="46" customFormat="1" ht="9" customHeight="1">
      <c r="A17" s="120" t="s">
        <v>55</v>
      </c>
      <c r="B17" s="107"/>
      <c r="C17" s="107"/>
      <c r="D17" s="108"/>
      <c r="E17" s="128" t="s">
        <v>344</v>
      </c>
      <c r="F17" s="128" t="s">
        <v>345</v>
      </c>
      <c r="G17" s="128"/>
      <c r="H17" s="128">
        <f>IF($D17="","",VLOOKUP($D17,#REF!,4))</f>
      </c>
      <c r="I17" s="328"/>
      <c r="J17" s="329" t="str">
        <f>UPPER(IF(OR(I18="a",I18="as"),E17,IF(OR(I18="b",I18="bs"),E18,)))</f>
        <v>ΤΖΑΝΕΤΟΣ</v>
      </c>
      <c r="K17" s="336"/>
      <c r="L17" s="334" t="s">
        <v>911</v>
      </c>
      <c r="M17" s="337"/>
      <c r="N17" s="331"/>
      <c r="O17" s="337"/>
      <c r="P17" s="331"/>
      <c r="Q17" s="338"/>
      <c r="R17" s="118"/>
    </row>
    <row r="18" spans="1:18" s="46" customFormat="1" ht="9" customHeight="1">
      <c r="A18" s="120" t="s">
        <v>56</v>
      </c>
      <c r="B18" s="107"/>
      <c r="C18" s="107" t="s">
        <v>840</v>
      </c>
      <c r="D18" s="108"/>
      <c r="E18" s="128" t="s">
        <v>298</v>
      </c>
      <c r="F18" s="128" t="s">
        <v>243</v>
      </c>
      <c r="G18" s="128"/>
      <c r="H18" s="128">
        <f>IF($D18="","",VLOOKUP($D18,#REF!,4))</f>
      </c>
      <c r="I18" s="333" t="s">
        <v>824</v>
      </c>
      <c r="J18" s="334" t="s">
        <v>841</v>
      </c>
      <c r="K18" s="338"/>
      <c r="L18" s="339" t="s">
        <v>13</v>
      </c>
      <c r="M18" s="340" t="s">
        <v>365</v>
      </c>
      <c r="N18" s="329" t="str">
        <f>UPPER(IF(OR(M18="a",M18="as"),L16,IF(OR(M18="b",M18="bs"),L20,)))</f>
        <v>ΓΕΩΡΓΟΠΟΥΛΟΣ</v>
      </c>
      <c r="O18" s="345"/>
      <c r="P18" s="331"/>
      <c r="Q18" s="338"/>
      <c r="R18" s="118"/>
    </row>
    <row r="19" spans="1:18" s="46" customFormat="1" ht="9" customHeight="1">
      <c r="A19" s="120" t="s">
        <v>57</v>
      </c>
      <c r="B19" s="107"/>
      <c r="C19" s="107"/>
      <c r="D19" s="108"/>
      <c r="E19" s="128" t="s">
        <v>509</v>
      </c>
      <c r="F19" s="128" t="s">
        <v>228</v>
      </c>
      <c r="G19" s="128"/>
      <c r="H19" s="128">
        <f>IF($D19="","",VLOOKUP($D19,#REF!,4))</f>
      </c>
      <c r="I19" s="328"/>
      <c r="J19" s="329" t="str">
        <f>UPPER(IF(OR(I20="a",I20="as"),E19,IF(OR(I20="b",I20="bs"),E20,)))</f>
        <v>ΓΕΩΡΓΟΠΟΥΛΟΣ</v>
      </c>
      <c r="K19" s="330"/>
      <c r="L19" s="341"/>
      <c r="M19" s="342"/>
      <c r="N19" s="334" t="s">
        <v>895</v>
      </c>
      <c r="O19" s="331"/>
      <c r="P19" s="331"/>
      <c r="Q19" s="338"/>
      <c r="R19" s="118"/>
    </row>
    <row r="20" spans="1:18" s="46" customFormat="1" ht="9" customHeight="1">
      <c r="A20" s="120" t="s">
        <v>58</v>
      </c>
      <c r="B20" s="107"/>
      <c r="C20" s="107" t="s">
        <v>818</v>
      </c>
      <c r="D20" s="108"/>
      <c r="E20" s="128" t="s">
        <v>531</v>
      </c>
      <c r="F20" s="128" t="s">
        <v>254</v>
      </c>
      <c r="G20" s="128"/>
      <c r="H20" s="128">
        <f>IF($D20="","",VLOOKUP($D20,#REF!,4))</f>
      </c>
      <c r="I20" s="333" t="s">
        <v>363</v>
      </c>
      <c r="J20" s="334" t="s">
        <v>883</v>
      </c>
      <c r="K20" s="335" t="s">
        <v>363</v>
      </c>
      <c r="L20" s="329" t="str">
        <f>UPPER(IF(OR(K20="a",K20="as"),J19,IF(OR(K20="b",K20="bs"),J21,)))</f>
        <v>ΓΕΩΡΓΟΠΟΥΛΟΣ</v>
      </c>
      <c r="M20" s="344"/>
      <c r="N20" s="331"/>
      <c r="O20" s="331"/>
      <c r="P20" s="331"/>
      <c r="Q20" s="338"/>
      <c r="R20" s="118"/>
    </row>
    <row r="21" spans="1:18" s="46" customFormat="1" ht="9" customHeight="1">
      <c r="A21" s="209" t="s">
        <v>59</v>
      </c>
      <c r="B21" s="107"/>
      <c r="C21" s="107"/>
      <c r="D21" s="108"/>
      <c r="E21" s="128" t="s">
        <v>226</v>
      </c>
      <c r="F21" s="128">
        <f>IF($D21="","",VLOOKUP($D21,#REF!,3))</f>
      </c>
      <c r="G21" s="128"/>
      <c r="H21" s="128">
        <f>IF($D21="","",VLOOKUP($D21,#REF!,4))</f>
      </c>
      <c r="I21" s="328"/>
      <c r="J21" s="329" t="str">
        <f>UPPER(IF(OR(I22="a",I22="as"),E21,IF(OR(I22="b",I22="bs"),E22,)))</f>
        <v>ΣΑΚΚΟΥΛΑΣ</v>
      </c>
      <c r="K21" s="345"/>
      <c r="L21" s="334" t="s">
        <v>920</v>
      </c>
      <c r="M21" s="338"/>
      <c r="N21" s="331"/>
      <c r="O21" s="331"/>
      <c r="P21" s="331"/>
      <c r="Q21" s="338"/>
      <c r="R21" s="118"/>
    </row>
    <row r="22" spans="1:18" s="46" customFormat="1" ht="9" customHeight="1">
      <c r="A22" s="146" t="s">
        <v>60</v>
      </c>
      <c r="B22" s="107"/>
      <c r="C22" s="107"/>
      <c r="D22" s="108">
        <v>16</v>
      </c>
      <c r="E22" s="109" t="s">
        <v>472</v>
      </c>
      <c r="F22" s="109" t="s">
        <v>276</v>
      </c>
      <c r="G22" s="109"/>
      <c r="H22" s="109"/>
      <c r="I22" s="333" t="s">
        <v>366</v>
      </c>
      <c r="J22" s="334"/>
      <c r="K22" s="331"/>
      <c r="L22" s="338"/>
      <c r="M22" s="346"/>
      <c r="N22" s="338"/>
      <c r="O22" s="338"/>
      <c r="P22" s="338"/>
      <c r="Q22" s="338"/>
      <c r="R22" s="118"/>
    </row>
    <row r="23" spans="1:18" s="46" customFormat="1" ht="9" customHeight="1">
      <c r="A23" s="105" t="s">
        <v>62</v>
      </c>
      <c r="B23" s="107"/>
      <c r="C23" s="107"/>
      <c r="D23" s="108">
        <v>11</v>
      </c>
      <c r="E23" s="109" t="s">
        <v>468</v>
      </c>
      <c r="F23" s="109" t="s">
        <v>469</v>
      </c>
      <c r="G23" s="109"/>
      <c r="H23" s="109"/>
      <c r="I23" s="328"/>
      <c r="J23" s="329" t="str">
        <f>UPPER(IF(OR(I24="a",I24="as"),E23,IF(OR(I24="b",I24="bs"),E24,)))</f>
        <v>ΞΥΛΑΣ</v>
      </c>
      <c r="K23" s="330"/>
      <c r="L23" s="331"/>
      <c r="M23" s="331"/>
      <c r="N23" s="331"/>
      <c r="O23" s="331"/>
      <c r="P23" s="331"/>
      <c r="Q23" s="338"/>
      <c r="R23" s="118"/>
    </row>
    <row r="24" spans="1:18" s="46" customFormat="1" ht="9" customHeight="1">
      <c r="A24" s="209" t="s">
        <v>63</v>
      </c>
      <c r="B24" s="107"/>
      <c r="C24" s="107"/>
      <c r="D24" s="108"/>
      <c r="E24" s="128" t="s">
        <v>226</v>
      </c>
      <c r="F24" s="128">
        <f>IF($D24="","",VLOOKUP($D24,#REF!,3))</f>
      </c>
      <c r="G24" s="128"/>
      <c r="H24" s="128">
        <f>IF($D24="","",VLOOKUP($D24,#REF!,4))</f>
      </c>
      <c r="I24" s="333" t="s">
        <v>364</v>
      </c>
      <c r="J24" s="334"/>
      <c r="K24" s="335" t="s">
        <v>364</v>
      </c>
      <c r="L24" s="329" t="str">
        <f>UPPER(IF(OR(K24="a",K24="as"),J23,IF(OR(K24="b",K24="bs"),J25,)))</f>
        <v>ΞΥΛΑΣ</v>
      </c>
      <c r="M24" s="330"/>
      <c r="N24" s="331"/>
      <c r="O24" s="331"/>
      <c r="P24" s="331"/>
      <c r="Q24" s="338"/>
      <c r="R24" s="118"/>
    </row>
    <row r="25" spans="1:18" s="46" customFormat="1" ht="9" customHeight="1">
      <c r="A25" s="120" t="s">
        <v>64</v>
      </c>
      <c r="B25" s="107"/>
      <c r="C25" s="107"/>
      <c r="D25" s="108"/>
      <c r="E25" s="128" t="s">
        <v>510</v>
      </c>
      <c r="F25" s="128" t="s">
        <v>248</v>
      </c>
      <c r="G25" s="128"/>
      <c r="H25" s="128">
        <f>IF($D25="","",VLOOKUP($D25,#REF!,4))</f>
      </c>
      <c r="I25" s="328"/>
      <c r="J25" s="329" t="str">
        <f>UPPER(IF(OR(I26="a",I26="as"),E25,IF(OR(I26="b",I26="bs"),E26,)))</f>
        <v>ΜΠΟΥΚΑΟΥΡΗΣ</v>
      </c>
      <c r="K25" s="336"/>
      <c r="L25" s="334" t="s">
        <v>835</v>
      </c>
      <c r="M25" s="337"/>
      <c r="N25" s="331"/>
      <c r="O25" s="331"/>
      <c r="P25" s="331"/>
      <c r="Q25" s="338"/>
      <c r="R25" s="118"/>
    </row>
    <row r="26" spans="1:18" s="46" customFormat="1" ht="9" customHeight="1">
      <c r="A26" s="120" t="s">
        <v>65</v>
      </c>
      <c r="B26" s="107"/>
      <c r="C26" s="107"/>
      <c r="D26" s="108"/>
      <c r="E26" s="128" t="s">
        <v>507</v>
      </c>
      <c r="F26" s="128" t="s">
        <v>307</v>
      </c>
      <c r="G26" s="128"/>
      <c r="H26" s="128">
        <f>IF($D26="","",VLOOKUP($D26,#REF!,4))</f>
      </c>
      <c r="I26" s="333" t="s">
        <v>820</v>
      </c>
      <c r="J26" s="334" t="s">
        <v>886</v>
      </c>
      <c r="K26" s="338"/>
      <c r="L26" s="339" t="s">
        <v>13</v>
      </c>
      <c r="M26" s="340" t="s">
        <v>364</v>
      </c>
      <c r="N26" s="329" t="str">
        <f>UPPER(IF(OR(M26="a",M26="as"),L24,IF(OR(M26="b",M26="bs"),L28,)))</f>
        <v>ΞΥΛΑΣ</v>
      </c>
      <c r="O26" s="330"/>
      <c r="P26" s="331"/>
      <c r="Q26" s="331"/>
      <c r="R26" s="118"/>
    </row>
    <row r="27" spans="1:18" s="46" customFormat="1" ht="9" customHeight="1">
      <c r="A27" s="120" t="s">
        <v>66</v>
      </c>
      <c r="B27" s="107"/>
      <c r="C27" s="107"/>
      <c r="D27" s="108"/>
      <c r="E27" s="128" t="s">
        <v>511</v>
      </c>
      <c r="F27" s="128" t="s">
        <v>452</v>
      </c>
      <c r="G27" s="128"/>
      <c r="H27" s="128">
        <f>IF($D27="","",VLOOKUP($D27,#REF!,4))</f>
      </c>
      <c r="I27" s="328"/>
      <c r="J27" s="329" t="str">
        <f>UPPER(IF(OR(I28="a",I28="as"),E27,IF(OR(I28="b",I28="bs"),E28,)))</f>
        <v>ΡΑΦΤΟΠΟΥΛΟΣ</v>
      </c>
      <c r="K27" s="330"/>
      <c r="L27" s="341"/>
      <c r="M27" s="342"/>
      <c r="N27" s="334" t="s">
        <v>937</v>
      </c>
      <c r="O27" s="343"/>
      <c r="P27" s="331"/>
      <c r="Q27" s="331"/>
      <c r="R27" s="118"/>
    </row>
    <row r="28" spans="1:18" s="46" customFormat="1" ht="9" customHeight="1">
      <c r="A28" s="120" t="s">
        <v>67</v>
      </c>
      <c r="B28" s="107"/>
      <c r="C28" s="107"/>
      <c r="D28" s="108"/>
      <c r="E28" s="128" t="s">
        <v>512</v>
      </c>
      <c r="F28" s="128" t="s">
        <v>248</v>
      </c>
      <c r="G28" s="128"/>
      <c r="H28" s="128">
        <f>IF($D28="","",VLOOKUP($D28,#REF!,4))</f>
      </c>
      <c r="I28" s="333" t="s">
        <v>820</v>
      </c>
      <c r="J28" s="334" t="s">
        <v>860</v>
      </c>
      <c r="K28" s="335" t="s">
        <v>824</v>
      </c>
      <c r="L28" s="329" t="str">
        <f>UPPER(IF(OR(K28="a",K28="as"),J27,IF(OR(K28="b",K28="bs"),J29,)))</f>
        <v>ΒΟΥΤΣΑΣ</v>
      </c>
      <c r="M28" s="344"/>
      <c r="N28" s="331"/>
      <c r="O28" s="337"/>
      <c r="P28" s="331"/>
      <c r="Q28" s="331"/>
      <c r="R28" s="118"/>
    </row>
    <row r="29" spans="1:18" s="46" customFormat="1" ht="9" customHeight="1">
      <c r="A29" s="209" t="s">
        <v>68</v>
      </c>
      <c r="B29" s="107"/>
      <c r="C29" s="107"/>
      <c r="D29" s="108"/>
      <c r="E29" s="128" t="s">
        <v>488</v>
      </c>
      <c r="F29" s="128" t="s">
        <v>489</v>
      </c>
      <c r="G29" s="128"/>
      <c r="H29" s="128">
        <f>IF($D29="","",VLOOKUP($D29,#REF!,4))</f>
      </c>
      <c r="I29" s="328"/>
      <c r="J29" s="329" t="str">
        <f>UPPER(IF(OR(I30="a",I30="as"),E29,IF(OR(I30="b",I30="bs"),E30,)))</f>
        <v>ΒΟΥΤΣΑΣ</v>
      </c>
      <c r="K29" s="345"/>
      <c r="L29" s="334" t="s">
        <v>856</v>
      </c>
      <c r="M29" s="338"/>
      <c r="N29" s="331"/>
      <c r="O29" s="337"/>
      <c r="P29" s="331"/>
      <c r="Q29" s="331"/>
      <c r="R29" s="118"/>
    </row>
    <row r="30" spans="1:18" s="46" customFormat="1" ht="9" customHeight="1">
      <c r="A30" s="209" t="s">
        <v>69</v>
      </c>
      <c r="B30" s="107"/>
      <c r="C30" s="107"/>
      <c r="D30" s="108"/>
      <c r="E30" s="128" t="s">
        <v>226</v>
      </c>
      <c r="F30" s="128">
        <f>IF($D30="","",VLOOKUP($D30,#REF!,3))</f>
      </c>
      <c r="G30" s="128"/>
      <c r="H30" s="128">
        <f>IF($D30="","",VLOOKUP($D30,#REF!,4))</f>
      </c>
      <c r="I30" s="333" t="s">
        <v>363</v>
      </c>
      <c r="J30" s="334"/>
      <c r="K30" s="331"/>
      <c r="L30" s="338"/>
      <c r="M30" s="346"/>
      <c r="N30" s="339" t="s">
        <v>13</v>
      </c>
      <c r="O30" s="340" t="s">
        <v>364</v>
      </c>
      <c r="P30" s="329" t="str">
        <f>UPPER(IF(OR(O30="a",O30="as"),N26,IF(OR(O30="b",O30="bs"),N34,)))</f>
        <v>ΞΥΛΑΣ</v>
      </c>
      <c r="Q30" s="330"/>
      <c r="R30" s="118"/>
    </row>
    <row r="31" spans="1:18" s="46" customFormat="1" ht="9" customHeight="1">
      <c r="A31" s="209" t="s">
        <v>70</v>
      </c>
      <c r="B31" s="107"/>
      <c r="C31" s="107"/>
      <c r="D31" s="108"/>
      <c r="E31" s="128" t="s">
        <v>226</v>
      </c>
      <c r="F31" s="128">
        <f>IF($D31="","",VLOOKUP($D31,#REF!,3))</f>
      </c>
      <c r="G31" s="128"/>
      <c r="H31" s="128">
        <f>IF($D31="","",VLOOKUP($D31,#REF!,4))</f>
      </c>
      <c r="I31" s="328"/>
      <c r="J31" s="329" t="str">
        <f>UPPER(IF(OR(I32="a",I32="as"),E31,IF(OR(I32="b",I32="bs"),E32,)))</f>
        <v>ΗΛΙΟΠΟΥΛΟΣ</v>
      </c>
      <c r="K31" s="330"/>
      <c r="L31" s="331"/>
      <c r="M31" s="331"/>
      <c r="N31" s="331"/>
      <c r="O31" s="337"/>
      <c r="P31" s="334" t="s">
        <v>835</v>
      </c>
      <c r="Q31" s="338"/>
      <c r="R31" s="118"/>
    </row>
    <row r="32" spans="1:18" s="46" customFormat="1" ht="9" customHeight="1">
      <c r="A32" s="209" t="s">
        <v>71</v>
      </c>
      <c r="B32" s="107"/>
      <c r="C32" s="107"/>
      <c r="D32" s="108"/>
      <c r="E32" s="128" t="s">
        <v>477</v>
      </c>
      <c r="F32" s="128" t="s">
        <v>478</v>
      </c>
      <c r="G32" s="128"/>
      <c r="H32" s="128">
        <f>IF($D32="","",VLOOKUP($D32,#REF!,4))</f>
      </c>
      <c r="I32" s="333" t="s">
        <v>365</v>
      </c>
      <c r="J32" s="334"/>
      <c r="K32" s="335" t="s">
        <v>363</v>
      </c>
      <c r="L32" s="329" t="str">
        <f>UPPER(IF(OR(K32="a",K32="as"),J31,IF(OR(K32="b",K32="bs"),J33,)))</f>
        <v>ΗΛΙΟΠΟΥΛΟΣ</v>
      </c>
      <c r="M32" s="330"/>
      <c r="N32" s="331"/>
      <c r="O32" s="337"/>
      <c r="P32" s="331"/>
      <c r="Q32" s="338"/>
      <c r="R32" s="118"/>
    </row>
    <row r="33" spans="1:18" s="46" customFormat="1" ht="9" customHeight="1">
      <c r="A33" s="120" t="s">
        <v>72</v>
      </c>
      <c r="B33" s="107"/>
      <c r="C33" s="107"/>
      <c r="D33" s="108"/>
      <c r="E33" s="128" t="s">
        <v>406</v>
      </c>
      <c r="F33" s="128" t="s">
        <v>233</v>
      </c>
      <c r="G33" s="128"/>
      <c r="H33" s="128">
        <f>IF($D33="","",VLOOKUP($D33,#REF!,4))</f>
      </c>
      <c r="I33" s="328"/>
      <c r="J33" s="329" t="str">
        <f>UPPER(IF(OR(I34="a",I34="as"),E33,IF(OR(I34="b",I34="bs"),E34,)))</f>
        <v>ΣΠΑΝΤΙΔΕΑΣ</v>
      </c>
      <c r="K33" s="336"/>
      <c r="L33" s="334" t="s">
        <v>860</v>
      </c>
      <c r="M33" s="337"/>
      <c r="N33" s="331"/>
      <c r="O33" s="337"/>
      <c r="P33" s="331"/>
      <c r="Q33" s="338"/>
      <c r="R33" s="118"/>
    </row>
    <row r="34" spans="1:18" s="46" customFormat="1" ht="9" customHeight="1">
      <c r="A34" s="120" t="s">
        <v>73</v>
      </c>
      <c r="B34" s="107"/>
      <c r="C34" s="107"/>
      <c r="D34" s="108"/>
      <c r="E34" s="128" t="s">
        <v>513</v>
      </c>
      <c r="F34" s="128" t="s">
        <v>307</v>
      </c>
      <c r="G34" s="128"/>
      <c r="H34" s="128">
        <f>IF($D34="","",VLOOKUP($D34,#REF!,4))</f>
      </c>
      <c r="I34" s="333" t="s">
        <v>363</v>
      </c>
      <c r="J34" s="334" t="s">
        <v>827</v>
      </c>
      <c r="K34" s="338"/>
      <c r="L34" s="339" t="s">
        <v>13</v>
      </c>
      <c r="M34" s="340" t="s">
        <v>363</v>
      </c>
      <c r="N34" s="329" t="str">
        <f>UPPER(IF(OR(M34="a",M34="as"),L32,IF(OR(M34="b",M34="bs"),L36,)))</f>
        <v>ΗΛΙΟΠΟΥΛΟΣ</v>
      </c>
      <c r="O34" s="345"/>
      <c r="P34" s="331"/>
      <c r="Q34" s="338"/>
      <c r="R34" s="118"/>
    </row>
    <row r="35" spans="1:18" s="46" customFormat="1" ht="9" customHeight="1">
      <c r="A35" s="120" t="s">
        <v>74</v>
      </c>
      <c r="B35" s="107"/>
      <c r="C35" s="107"/>
      <c r="D35" s="108"/>
      <c r="E35" s="128" t="s">
        <v>514</v>
      </c>
      <c r="F35" s="128" t="s">
        <v>430</v>
      </c>
      <c r="G35" s="128"/>
      <c r="H35" s="128">
        <f>IF($D35="","",VLOOKUP($D35,#REF!,4))</f>
      </c>
      <c r="I35" s="328"/>
      <c r="J35" s="329" t="str">
        <f>UPPER(IF(OR(I36="a",I36="as"),E35,IF(OR(I36="b",I36="bs"),E36,)))</f>
        <v>ΦΩΤΟΠΟΥΛΟΣ</v>
      </c>
      <c r="K35" s="330"/>
      <c r="L35" s="341"/>
      <c r="M35" s="342"/>
      <c r="N35" s="334" t="s">
        <v>828</v>
      </c>
      <c r="O35" s="331"/>
      <c r="P35" s="331"/>
      <c r="Q35" s="331"/>
      <c r="R35" s="118"/>
    </row>
    <row r="36" spans="1:18" s="46" customFormat="1" ht="9" customHeight="1">
      <c r="A36" s="120" t="s">
        <v>75</v>
      </c>
      <c r="B36" s="107"/>
      <c r="C36" s="107"/>
      <c r="D36" s="108"/>
      <c r="E36" s="128" t="s">
        <v>409</v>
      </c>
      <c r="F36" s="128" t="s">
        <v>272</v>
      </c>
      <c r="G36" s="128"/>
      <c r="H36" s="128">
        <f>IF($D36="","",VLOOKUP($D36,#REF!,4))</f>
      </c>
      <c r="I36" s="333" t="s">
        <v>824</v>
      </c>
      <c r="J36" s="334" t="s">
        <v>862</v>
      </c>
      <c r="K36" s="335" t="s">
        <v>844</v>
      </c>
      <c r="L36" s="329" t="str">
        <f>UPPER(IF(OR(K36="a",K36="as"),J35,IF(OR(K36="b",K36="bs"),J37,)))</f>
        <v>ΔΕΛΗΣ</v>
      </c>
      <c r="M36" s="344"/>
      <c r="N36" s="331"/>
      <c r="O36" s="331"/>
      <c r="P36" s="331"/>
      <c r="Q36" s="331"/>
      <c r="R36" s="118"/>
    </row>
    <row r="37" spans="1:18" s="46" customFormat="1" ht="9" customHeight="1">
      <c r="A37" s="209" t="s">
        <v>76</v>
      </c>
      <c r="B37" s="107"/>
      <c r="C37" s="107"/>
      <c r="D37" s="108"/>
      <c r="E37" s="128" t="s">
        <v>226</v>
      </c>
      <c r="F37" s="128">
        <f>IF($D37="","",VLOOKUP($D37,#REF!,3))</f>
      </c>
      <c r="G37" s="128"/>
      <c r="H37" s="128">
        <f>IF($D37="","",VLOOKUP($D37,#REF!,4))</f>
      </c>
      <c r="I37" s="328"/>
      <c r="J37" s="329" t="str">
        <f>UPPER(IF(OR(I38="a",I38="as"),E37,IF(OR(I38="b",I38="bs"),E38,)))</f>
        <v>ΔΕΛΗΣ</v>
      </c>
      <c r="K37" s="345"/>
      <c r="L37" s="334" t="s">
        <v>837</v>
      </c>
      <c r="M37" s="338"/>
      <c r="N37" s="331"/>
      <c r="O37" s="331"/>
      <c r="P37" s="331"/>
      <c r="Q37" s="331"/>
      <c r="R37" s="118"/>
    </row>
    <row r="38" spans="1:18" s="46" customFormat="1" ht="9" customHeight="1">
      <c r="A38" s="146" t="s">
        <v>77</v>
      </c>
      <c r="B38" s="107"/>
      <c r="C38" s="107"/>
      <c r="D38" s="108">
        <v>8</v>
      </c>
      <c r="E38" s="109" t="s">
        <v>465</v>
      </c>
      <c r="F38" s="109" t="s">
        <v>351</v>
      </c>
      <c r="G38" s="109"/>
      <c r="H38" s="109"/>
      <c r="I38" s="333" t="s">
        <v>366</v>
      </c>
      <c r="J38" s="334"/>
      <c r="K38" s="331"/>
      <c r="L38" s="338"/>
      <c r="M38" s="346"/>
      <c r="N38" s="338"/>
      <c r="O38" s="338"/>
      <c r="P38" s="331"/>
      <c r="Q38" s="331"/>
      <c r="R38" s="118"/>
    </row>
    <row r="39" spans="1:18" s="46" customFormat="1" ht="9" customHeight="1">
      <c r="A39" s="105" t="s">
        <v>78</v>
      </c>
      <c r="B39" s="107"/>
      <c r="C39" s="107"/>
      <c r="D39" s="108">
        <v>3</v>
      </c>
      <c r="E39" s="109" t="s">
        <v>464</v>
      </c>
      <c r="F39" s="109" t="s">
        <v>248</v>
      </c>
      <c r="G39" s="109"/>
      <c r="H39" s="109"/>
      <c r="I39" s="328"/>
      <c r="J39" s="329" t="str">
        <f>UPPER(IF(OR(I40="a",I40="as"),E39,IF(OR(I40="b",I40="bs"),E40,)))</f>
        <v>ΓΕΩΡΓΑΚΟΠΟΥΛΟΣ</v>
      </c>
      <c r="K39" s="330"/>
      <c r="L39" s="331"/>
      <c r="M39" s="331"/>
      <c r="N39" s="331"/>
      <c r="O39" s="331"/>
      <c r="P39" s="331"/>
      <c r="Q39" s="331"/>
      <c r="R39" s="118"/>
    </row>
    <row r="40" spans="1:18" s="46" customFormat="1" ht="9" customHeight="1">
      <c r="A40" s="209" t="s">
        <v>79</v>
      </c>
      <c r="B40" s="107"/>
      <c r="C40" s="107"/>
      <c r="D40" s="108"/>
      <c r="E40" s="128" t="s">
        <v>226</v>
      </c>
      <c r="F40" s="128">
        <f>IF($D40="","",VLOOKUP($D40,#REF!,3))</f>
      </c>
      <c r="G40" s="128"/>
      <c r="H40" s="128">
        <f>IF($D40="","",VLOOKUP($D40,#REF!,4))</f>
      </c>
      <c r="I40" s="333" t="s">
        <v>364</v>
      </c>
      <c r="J40" s="334"/>
      <c r="K40" s="335" t="s">
        <v>821</v>
      </c>
      <c r="L40" s="329" t="str">
        <f>UPPER(IF(OR(K40="a",K40="as"),J39,IF(OR(K40="b",K40="bs"),J41,)))</f>
        <v>ΓΕΩΡΓΑΚΟΠΟΥΛΟΣ</v>
      </c>
      <c r="M40" s="330"/>
      <c r="N40" s="331"/>
      <c r="O40" s="331"/>
      <c r="P40" s="331"/>
      <c r="Q40" s="331"/>
      <c r="R40" s="118"/>
    </row>
    <row r="41" spans="1:18" s="46" customFormat="1" ht="9" customHeight="1">
      <c r="A41" s="120" t="s">
        <v>80</v>
      </c>
      <c r="B41" s="107"/>
      <c r="C41" s="107"/>
      <c r="D41" s="108"/>
      <c r="E41" s="128" t="s">
        <v>516</v>
      </c>
      <c r="F41" s="128" t="s">
        <v>231</v>
      </c>
      <c r="G41" s="128"/>
      <c r="H41" s="128">
        <f>IF($D41="","",VLOOKUP($D41,#REF!,4))</f>
      </c>
      <c r="I41" s="328"/>
      <c r="J41" s="329" t="str">
        <f>UPPER(IF(OR(I42="a",I42="as"),E41,IF(OR(I42="b",I42="bs"),E42,)))</f>
        <v>ΖΟΥΡΝΗΣ</v>
      </c>
      <c r="K41" s="336"/>
      <c r="L41" s="334" t="s">
        <v>830</v>
      </c>
      <c r="M41" s="337"/>
      <c r="N41" s="331"/>
      <c r="O41" s="331"/>
      <c r="P41" s="331"/>
      <c r="Q41" s="331"/>
      <c r="R41" s="118"/>
    </row>
    <row r="42" spans="1:18" s="46" customFormat="1" ht="9" customHeight="1">
      <c r="A42" s="120" t="s">
        <v>81</v>
      </c>
      <c r="B42" s="107"/>
      <c r="C42" s="107"/>
      <c r="D42" s="108"/>
      <c r="E42" s="128" t="s">
        <v>517</v>
      </c>
      <c r="F42" s="128" t="s">
        <v>248</v>
      </c>
      <c r="G42" s="128"/>
      <c r="H42" s="128">
        <f>IF($D42="","",VLOOKUP($D42,#REF!,4))</f>
      </c>
      <c r="I42" s="333" t="s">
        <v>820</v>
      </c>
      <c r="J42" s="334" t="s">
        <v>860</v>
      </c>
      <c r="K42" s="338"/>
      <c r="L42" s="339" t="s">
        <v>13</v>
      </c>
      <c r="M42" s="340" t="s">
        <v>824</v>
      </c>
      <c r="N42" s="329" t="str">
        <f>UPPER(IF(OR(M42="a",M42="as"),L40,IF(OR(M42="b",M42="bs"),L44,)))</f>
        <v>ΣΩΤΗΡΧΟΣ</v>
      </c>
      <c r="O42" s="330"/>
      <c r="P42" s="331"/>
      <c r="Q42" s="331"/>
      <c r="R42" s="118"/>
    </row>
    <row r="43" spans="1:18" s="46" customFormat="1" ht="9" customHeight="1">
      <c r="A43" s="120" t="s">
        <v>82</v>
      </c>
      <c r="B43" s="107"/>
      <c r="C43" s="107"/>
      <c r="D43" s="108"/>
      <c r="E43" s="128" t="s">
        <v>480</v>
      </c>
      <c r="F43" s="128" t="s">
        <v>290</v>
      </c>
      <c r="G43" s="128"/>
      <c r="H43" s="128">
        <f>IF($D43="","",VLOOKUP($D43,#REF!,4))</f>
      </c>
      <c r="I43" s="328"/>
      <c r="J43" s="329" t="str">
        <f>UPPER(IF(OR(I44="a",I44="as"),E43,IF(OR(I44="b",I44="bs"),E44,)))</f>
        <v>ΣΩΤΗΡΧΟΣ</v>
      </c>
      <c r="K43" s="330"/>
      <c r="L43" s="341"/>
      <c r="M43" s="342"/>
      <c r="N43" s="334" t="s">
        <v>912</v>
      </c>
      <c r="O43" s="343"/>
      <c r="P43" s="331"/>
      <c r="Q43" s="331"/>
      <c r="R43" s="118"/>
    </row>
    <row r="44" spans="1:18" s="46" customFormat="1" ht="9" customHeight="1">
      <c r="A44" s="120" t="s">
        <v>83</v>
      </c>
      <c r="B44" s="107"/>
      <c r="C44" s="107"/>
      <c r="D44" s="108"/>
      <c r="E44" s="128" t="s">
        <v>491</v>
      </c>
      <c r="F44" s="128" t="s">
        <v>231</v>
      </c>
      <c r="G44" s="128"/>
      <c r="H44" s="128">
        <f>IF($D44="","",VLOOKUP($D44,#REF!,4))</f>
      </c>
      <c r="I44" s="333" t="s">
        <v>820</v>
      </c>
      <c r="J44" s="334" t="s">
        <v>819</v>
      </c>
      <c r="K44" s="335" t="s">
        <v>820</v>
      </c>
      <c r="L44" s="329" t="str">
        <f>UPPER(IF(OR(K44="a",K44="as"),J43,IF(OR(K44="b",K44="bs"),J45,)))</f>
        <v>ΣΩΤΗΡΧΟΣ</v>
      </c>
      <c r="M44" s="344"/>
      <c r="N44" s="331"/>
      <c r="O44" s="337"/>
      <c r="P44" s="331"/>
      <c r="Q44" s="331"/>
      <c r="R44" s="118"/>
    </row>
    <row r="45" spans="1:18" s="46" customFormat="1" ht="9" customHeight="1">
      <c r="A45" s="209" t="s">
        <v>84</v>
      </c>
      <c r="B45" s="107"/>
      <c r="C45" s="107"/>
      <c r="D45" s="108"/>
      <c r="E45" s="128" t="s">
        <v>842</v>
      </c>
      <c r="F45" s="128" t="s">
        <v>481</v>
      </c>
      <c r="G45" s="128"/>
      <c r="H45" s="128">
        <f>IF($D45="","",VLOOKUP($D45,#REF!,4))</f>
      </c>
      <c r="I45" s="328"/>
      <c r="J45" s="329" t="str">
        <f>UPPER(IF(OR(I46="a",I46="as"),E45,IF(OR(I46="b",I46="bs"),E46,)))</f>
        <v>ΔΕΛΑΒIΝΙΑΣ</v>
      </c>
      <c r="K45" s="345"/>
      <c r="L45" s="334" t="s">
        <v>830</v>
      </c>
      <c r="M45" s="338"/>
      <c r="N45" s="331"/>
      <c r="O45" s="337"/>
      <c r="P45" s="331"/>
      <c r="Q45" s="331"/>
      <c r="R45" s="118"/>
    </row>
    <row r="46" spans="1:18" s="46" customFormat="1" ht="9" customHeight="1">
      <c r="A46" s="209" t="s">
        <v>85</v>
      </c>
      <c r="B46" s="107"/>
      <c r="C46" s="107"/>
      <c r="D46" s="108"/>
      <c r="E46" s="128" t="s">
        <v>226</v>
      </c>
      <c r="F46" s="128">
        <f>IF($D46="","",VLOOKUP($D46,#REF!,3))</f>
      </c>
      <c r="G46" s="128"/>
      <c r="H46" s="128">
        <f>IF($D46="","",VLOOKUP($D46,#REF!,4))</f>
      </c>
      <c r="I46" s="333" t="s">
        <v>363</v>
      </c>
      <c r="J46" s="334"/>
      <c r="K46" s="331"/>
      <c r="L46" s="338"/>
      <c r="M46" s="346"/>
      <c r="N46" s="339" t="s">
        <v>13</v>
      </c>
      <c r="O46" s="340" t="s">
        <v>363</v>
      </c>
      <c r="P46" s="329" t="str">
        <f>UPPER(IF(OR(O46="a",O46="as"),N42,IF(OR(O46="b",O46="bs"),N50,)))</f>
        <v>ΣΩΤΗΡΧΟΣ</v>
      </c>
      <c r="Q46" s="330"/>
      <c r="R46" s="118"/>
    </row>
    <row r="47" spans="1:18" s="46" customFormat="1" ht="9" customHeight="1">
      <c r="A47" s="209" t="s">
        <v>86</v>
      </c>
      <c r="B47" s="107"/>
      <c r="C47" s="107"/>
      <c r="D47" s="108"/>
      <c r="E47" s="128" t="s">
        <v>226</v>
      </c>
      <c r="F47" s="128">
        <f>IF($D47="","",VLOOKUP($D47,#REF!,3))</f>
      </c>
      <c r="G47" s="128"/>
      <c r="H47" s="128">
        <f>IF($D47="","",VLOOKUP($D47,#REF!,4))</f>
      </c>
      <c r="I47" s="328"/>
      <c r="J47" s="329" t="str">
        <f>UPPER(IF(OR(I48="a",I48="as"),E47,IF(OR(I48="b",I48="bs"),E48,)))</f>
        <v>ΒΑΡΟΤΣΗΣ</v>
      </c>
      <c r="K47" s="330"/>
      <c r="L47" s="331"/>
      <c r="M47" s="331"/>
      <c r="N47" s="331"/>
      <c r="O47" s="337"/>
      <c r="P47" s="334" t="s">
        <v>949</v>
      </c>
      <c r="Q47" s="338"/>
      <c r="R47" s="118"/>
    </row>
    <row r="48" spans="1:18" s="46" customFormat="1" ht="9" customHeight="1">
      <c r="A48" s="209" t="s">
        <v>87</v>
      </c>
      <c r="B48" s="107"/>
      <c r="C48" s="107"/>
      <c r="D48" s="108"/>
      <c r="E48" s="128" t="s">
        <v>490</v>
      </c>
      <c r="F48" s="128" t="s">
        <v>266</v>
      </c>
      <c r="G48" s="128"/>
      <c r="H48" s="128">
        <f>IF($D48="","",VLOOKUP($D48,#REF!,4))</f>
      </c>
      <c r="I48" s="333" t="s">
        <v>365</v>
      </c>
      <c r="J48" s="334"/>
      <c r="K48" s="335" t="s">
        <v>363</v>
      </c>
      <c r="L48" s="329" t="str">
        <f>UPPER(IF(OR(K48="a",K48="as"),J47,IF(OR(K48="b",K48="bs"),J49,)))</f>
        <v>ΒΑΡΟΤΣΗΣ</v>
      </c>
      <c r="M48" s="330"/>
      <c r="N48" s="331"/>
      <c r="O48" s="337"/>
      <c r="P48" s="331"/>
      <c r="Q48" s="338"/>
      <c r="R48" s="118"/>
    </row>
    <row r="49" spans="1:18" s="46" customFormat="1" ht="9" customHeight="1">
      <c r="A49" s="120" t="s">
        <v>88</v>
      </c>
      <c r="B49" s="107"/>
      <c r="C49" s="107"/>
      <c r="D49" s="108"/>
      <c r="E49" s="128" t="s">
        <v>449</v>
      </c>
      <c r="F49" s="128" t="s">
        <v>495</v>
      </c>
      <c r="G49" s="128"/>
      <c r="H49" s="128">
        <f>IF($D49="","",VLOOKUP($D49,#REF!,4))</f>
      </c>
      <c r="I49" s="328"/>
      <c r="J49" s="329" t="str">
        <f>UPPER(IF(OR(I50="a",I50="as"),E49,IF(OR(I50="b",I50="bs"),E50,)))</f>
        <v>ΜΕΝΤΖΕΛΟΠΟΥΛΟΣ</v>
      </c>
      <c r="K49" s="336"/>
      <c r="L49" s="334" t="s">
        <v>827</v>
      </c>
      <c r="M49" s="337"/>
      <c r="N49" s="331"/>
      <c r="O49" s="337"/>
      <c r="P49" s="331"/>
      <c r="Q49" s="338"/>
      <c r="R49" s="118"/>
    </row>
    <row r="50" spans="1:18" s="46" customFormat="1" ht="9" customHeight="1">
      <c r="A50" s="120" t="s">
        <v>89</v>
      </c>
      <c r="B50" s="107"/>
      <c r="C50" s="107"/>
      <c r="D50" s="108"/>
      <c r="E50" s="128" t="s">
        <v>518</v>
      </c>
      <c r="F50" s="128" t="s">
        <v>452</v>
      </c>
      <c r="G50" s="128"/>
      <c r="H50" s="128">
        <f>IF($D50="","",VLOOKUP($D50,#REF!,4))</f>
      </c>
      <c r="I50" s="333" t="s">
        <v>365</v>
      </c>
      <c r="J50" s="334" t="s">
        <v>819</v>
      </c>
      <c r="K50" s="338"/>
      <c r="L50" s="339" t="s">
        <v>13</v>
      </c>
      <c r="M50" s="340" t="s">
        <v>844</v>
      </c>
      <c r="N50" s="329" t="str">
        <f>UPPER(IF(OR(M50="a",M50="as"),L48,IF(OR(M50="b",M50="bs"),L52,)))</f>
        <v>ΚΟΛΛΑΡΟΣ</v>
      </c>
      <c r="O50" s="345"/>
      <c r="P50" s="331"/>
      <c r="Q50" s="338"/>
      <c r="R50" s="118"/>
    </row>
    <row r="51" spans="1:18" s="46" customFormat="1" ht="9" customHeight="1">
      <c r="A51" s="120" t="s">
        <v>90</v>
      </c>
      <c r="B51" s="107"/>
      <c r="C51" s="107"/>
      <c r="D51" s="108"/>
      <c r="E51" s="128" t="s">
        <v>519</v>
      </c>
      <c r="F51" s="128" t="s">
        <v>345</v>
      </c>
      <c r="G51" s="128"/>
      <c r="H51" s="128">
        <f>IF($D51="","",VLOOKUP($D51,#REF!,4))</f>
      </c>
      <c r="I51" s="328"/>
      <c r="J51" s="329" t="str">
        <f>UPPER(IF(OR(I52="a",I52="as"),E51,IF(OR(I52="b",I52="bs"),E52,)))</f>
        <v>ΜΟΥΣΑΣ</v>
      </c>
      <c r="K51" s="330"/>
      <c r="L51" s="341"/>
      <c r="M51" s="342"/>
      <c r="N51" s="334" t="s">
        <v>899</v>
      </c>
      <c r="O51" s="331"/>
      <c r="P51" s="331"/>
      <c r="Q51" s="338"/>
      <c r="R51" s="118"/>
    </row>
    <row r="52" spans="1:18" s="46" customFormat="1" ht="9" customHeight="1">
      <c r="A52" s="120" t="s">
        <v>91</v>
      </c>
      <c r="B52" s="107"/>
      <c r="C52" s="107"/>
      <c r="D52" s="108"/>
      <c r="E52" s="128" t="s">
        <v>520</v>
      </c>
      <c r="F52" s="128" t="s">
        <v>276</v>
      </c>
      <c r="G52" s="128"/>
      <c r="H52" s="128">
        <f>IF($D52="","",VLOOKUP($D52,#REF!,4))</f>
      </c>
      <c r="I52" s="333" t="s">
        <v>820</v>
      </c>
      <c r="J52" s="334" t="s">
        <v>819</v>
      </c>
      <c r="K52" s="335" t="s">
        <v>366</v>
      </c>
      <c r="L52" s="329" t="str">
        <f>UPPER(IF(OR(K52="a",K52="as"),J51,IF(OR(K52="b",K52="bs"),J53,)))</f>
        <v>ΚΟΛΛΑΡΟΣ</v>
      </c>
      <c r="M52" s="344"/>
      <c r="N52" s="331"/>
      <c r="O52" s="331"/>
      <c r="P52" s="331"/>
      <c r="Q52" s="338"/>
      <c r="R52" s="118"/>
    </row>
    <row r="53" spans="1:18" s="46" customFormat="1" ht="9" customHeight="1">
      <c r="A53" s="209" t="s">
        <v>92</v>
      </c>
      <c r="B53" s="107"/>
      <c r="C53" s="107"/>
      <c r="D53" s="108"/>
      <c r="E53" s="128" t="s">
        <v>226</v>
      </c>
      <c r="F53" s="128">
        <f>IF($D53="","",VLOOKUP($D53,#REF!,3))</f>
      </c>
      <c r="G53" s="128"/>
      <c r="H53" s="128">
        <f>IF($D53="","",VLOOKUP($D53,#REF!,4))</f>
      </c>
      <c r="I53" s="328"/>
      <c r="J53" s="329" t="str">
        <f>UPPER(IF(OR(I54="a",I54="as"),E53,IF(OR(I54="b",I54="bs"),E54,)))</f>
        <v>ΚΟΛΛΑΡΟΣ</v>
      </c>
      <c r="K53" s="345"/>
      <c r="L53" s="334" t="s">
        <v>843</v>
      </c>
      <c r="M53" s="338"/>
      <c r="N53" s="331"/>
      <c r="O53" s="331"/>
      <c r="P53" s="331"/>
      <c r="Q53" s="338"/>
      <c r="R53" s="118"/>
    </row>
    <row r="54" spans="1:18" s="46" customFormat="1" ht="9" customHeight="1">
      <c r="A54" s="146" t="s">
        <v>93</v>
      </c>
      <c r="B54" s="107"/>
      <c r="C54" s="107"/>
      <c r="D54" s="108">
        <v>13</v>
      </c>
      <c r="E54" s="109" t="s">
        <v>474</v>
      </c>
      <c r="F54" s="109" t="s">
        <v>295</v>
      </c>
      <c r="G54" s="109"/>
      <c r="H54" s="109"/>
      <c r="I54" s="333" t="s">
        <v>366</v>
      </c>
      <c r="J54" s="334"/>
      <c r="K54" s="331"/>
      <c r="L54" s="338"/>
      <c r="M54" s="346"/>
      <c r="N54" s="338"/>
      <c r="O54" s="338"/>
      <c r="P54" s="338"/>
      <c r="Q54" s="338"/>
      <c r="R54" s="118"/>
    </row>
    <row r="55" spans="1:18" s="46" customFormat="1" ht="9" customHeight="1">
      <c r="A55" s="105" t="s">
        <v>95</v>
      </c>
      <c r="B55" s="107"/>
      <c r="C55" s="107"/>
      <c r="D55" s="108">
        <v>12</v>
      </c>
      <c r="E55" s="109" t="s">
        <v>399</v>
      </c>
      <c r="F55" s="109" t="s">
        <v>268</v>
      </c>
      <c r="G55" s="109"/>
      <c r="H55" s="109"/>
      <c r="I55" s="328"/>
      <c r="J55" s="329" t="str">
        <f>UPPER(IF(OR(I56="a",I56="as"),E55,IF(OR(I56="b",I56="bs"),E56,)))</f>
        <v>ΑΘΑΝΑΣΙΑΔΗΣ</v>
      </c>
      <c r="K55" s="330"/>
      <c r="L55" s="331"/>
      <c r="M55" s="331"/>
      <c r="N55" s="331"/>
      <c r="O55" s="331"/>
      <c r="P55" s="331"/>
      <c r="Q55" s="338"/>
      <c r="R55" s="118"/>
    </row>
    <row r="56" spans="1:18" s="46" customFormat="1" ht="9" customHeight="1">
      <c r="A56" s="209" t="s">
        <v>96</v>
      </c>
      <c r="B56" s="107"/>
      <c r="C56" s="107"/>
      <c r="D56" s="108"/>
      <c r="E56" s="128" t="s">
        <v>226</v>
      </c>
      <c r="F56" s="128">
        <f>IF($D56="","",VLOOKUP($D56,#REF!,3))</f>
      </c>
      <c r="G56" s="128"/>
      <c r="H56" s="128">
        <f>IF($D56="","",VLOOKUP($D56,#REF!,4))</f>
      </c>
      <c r="I56" s="333" t="s">
        <v>364</v>
      </c>
      <c r="J56" s="334"/>
      <c r="K56" s="335" t="s">
        <v>364</v>
      </c>
      <c r="L56" s="329" t="str">
        <f>UPPER(IF(OR(K56="a",K56="as"),J55,IF(OR(K56="b",K56="bs"),J57,)))</f>
        <v>ΑΘΑΝΑΣΙΑΔΗΣ</v>
      </c>
      <c r="M56" s="330"/>
      <c r="N56" s="331"/>
      <c r="O56" s="331"/>
      <c r="P56" s="331"/>
      <c r="Q56" s="338"/>
      <c r="R56" s="118"/>
    </row>
    <row r="57" spans="1:18" s="46" customFormat="1" ht="9" customHeight="1">
      <c r="A57" s="120" t="s">
        <v>97</v>
      </c>
      <c r="B57" s="107"/>
      <c r="C57" s="107"/>
      <c r="D57" s="108"/>
      <c r="E57" s="128" t="s">
        <v>485</v>
      </c>
      <c r="F57" s="128" t="s">
        <v>341</v>
      </c>
      <c r="G57" s="128"/>
      <c r="H57" s="128">
        <f>IF($D57="","",VLOOKUP($D57,#REF!,4))</f>
      </c>
      <c r="I57" s="328"/>
      <c r="J57" s="329" t="str">
        <f>UPPER(IF(OR(I58="a",I58="as"),E57,IF(OR(I58="b",I58="bs"),E58,)))</f>
        <v>ΑΜΟΙΡΙΔΗΣ</v>
      </c>
      <c r="K57" s="336"/>
      <c r="L57" s="334" t="s">
        <v>888</v>
      </c>
      <c r="M57" s="337"/>
      <c r="N57" s="331"/>
      <c r="O57" s="331"/>
      <c r="P57" s="331"/>
      <c r="Q57" s="338"/>
      <c r="R57" s="118"/>
    </row>
    <row r="58" spans="1:18" s="46" customFormat="1" ht="9" customHeight="1">
      <c r="A58" s="120" t="s">
        <v>98</v>
      </c>
      <c r="B58" s="107"/>
      <c r="C58" s="107"/>
      <c r="D58" s="108"/>
      <c r="E58" s="128" t="s">
        <v>496</v>
      </c>
      <c r="F58" s="128" t="s">
        <v>515</v>
      </c>
      <c r="G58" s="128"/>
      <c r="H58" s="128">
        <f>IF($D58="","",VLOOKUP($D58,#REF!,4))</f>
      </c>
      <c r="I58" s="333" t="s">
        <v>363</v>
      </c>
      <c r="J58" s="334" t="s">
        <v>883</v>
      </c>
      <c r="K58" s="338"/>
      <c r="L58" s="339" t="s">
        <v>13</v>
      </c>
      <c r="M58" s="340" t="s">
        <v>365</v>
      </c>
      <c r="N58" s="329" t="str">
        <f>UPPER(IF(OR(M58="a",M58="as"),L56,IF(OR(M58="b",M58="bs"),L60,)))</f>
        <v>ROBBS</v>
      </c>
      <c r="O58" s="330"/>
      <c r="P58" s="331"/>
      <c r="Q58" s="331"/>
      <c r="R58" s="118"/>
    </row>
    <row r="59" spans="1:18" s="46" customFormat="1" ht="9" customHeight="1">
      <c r="A59" s="120" t="s">
        <v>99</v>
      </c>
      <c r="B59" s="107"/>
      <c r="C59" s="107"/>
      <c r="D59" s="108"/>
      <c r="E59" s="128" t="s">
        <v>521</v>
      </c>
      <c r="F59" s="128" t="s">
        <v>314</v>
      </c>
      <c r="G59" s="128"/>
      <c r="H59" s="128">
        <f>IF($D59="","",VLOOKUP($D59,#REF!,4))</f>
      </c>
      <c r="I59" s="328"/>
      <c r="J59" s="329" t="str">
        <f>UPPER(IF(OR(I60="a",I60="as"),E59,IF(OR(I60="b",I60="bs"),E60,)))</f>
        <v>ΝΙΚΟΛΑΟΥ</v>
      </c>
      <c r="K59" s="330"/>
      <c r="L59" s="341"/>
      <c r="M59" s="342"/>
      <c r="N59" s="334" t="s">
        <v>837</v>
      </c>
      <c r="O59" s="343"/>
      <c r="P59" s="331"/>
      <c r="Q59" s="331"/>
      <c r="R59" s="118"/>
    </row>
    <row r="60" spans="1:18" s="46" customFormat="1" ht="9" customHeight="1">
      <c r="A60" s="120" t="s">
        <v>100</v>
      </c>
      <c r="B60" s="107"/>
      <c r="C60" s="107"/>
      <c r="D60" s="108"/>
      <c r="E60" s="128" t="s">
        <v>393</v>
      </c>
      <c r="F60" s="128" t="s">
        <v>522</v>
      </c>
      <c r="G60" s="128"/>
      <c r="H60" s="128">
        <f>IF($D60="","",VLOOKUP($D60,#REF!,4))</f>
      </c>
      <c r="I60" s="333" t="s">
        <v>820</v>
      </c>
      <c r="J60" s="334" t="s">
        <v>819</v>
      </c>
      <c r="K60" s="335" t="s">
        <v>365</v>
      </c>
      <c r="L60" s="329" t="str">
        <f>UPPER(IF(OR(K60="a",K60="as"),J59,IF(OR(K60="b",K60="bs"),J61,)))</f>
        <v>ROBBS</v>
      </c>
      <c r="M60" s="344"/>
      <c r="N60" s="331"/>
      <c r="O60" s="337"/>
      <c r="P60" s="331"/>
      <c r="Q60" s="331"/>
      <c r="R60" s="118"/>
    </row>
    <row r="61" spans="1:18" s="46" customFormat="1" ht="9" customHeight="1">
      <c r="A61" s="209" t="s">
        <v>101</v>
      </c>
      <c r="B61" s="107"/>
      <c r="C61" s="107"/>
      <c r="D61" s="108"/>
      <c r="E61" s="128" t="s">
        <v>549</v>
      </c>
      <c r="F61" s="128" t="s">
        <v>503</v>
      </c>
      <c r="G61" s="128"/>
      <c r="H61" s="128">
        <f>IF($D61="","",VLOOKUP($D61,#REF!,4))</f>
      </c>
      <c r="I61" s="328"/>
      <c r="J61" s="329" t="str">
        <f>UPPER(IF(OR(I62="a",I62="as"),E61,IF(OR(I62="b",I62="bs"),E62,)))</f>
        <v>ROBBS</v>
      </c>
      <c r="K61" s="345"/>
      <c r="L61" s="334" t="s">
        <v>837</v>
      </c>
      <c r="M61" s="338"/>
      <c r="N61" s="331"/>
      <c r="O61" s="337"/>
      <c r="P61" s="331"/>
      <c r="Q61" s="331"/>
      <c r="R61" s="118"/>
    </row>
    <row r="62" spans="1:18" s="46" customFormat="1" ht="9" customHeight="1">
      <c r="A62" s="209" t="s">
        <v>102</v>
      </c>
      <c r="B62" s="107"/>
      <c r="C62" s="107"/>
      <c r="D62" s="108"/>
      <c r="E62" s="128" t="s">
        <v>226</v>
      </c>
      <c r="F62" s="128">
        <f>IF($D62="","",VLOOKUP($D62,#REF!,3))</f>
      </c>
      <c r="G62" s="128"/>
      <c r="H62" s="128">
        <f>IF($D62="","",VLOOKUP($D62,#REF!,4))</f>
      </c>
      <c r="I62" s="333" t="s">
        <v>363</v>
      </c>
      <c r="J62" s="334"/>
      <c r="K62" s="331"/>
      <c r="L62" s="338"/>
      <c r="M62" s="346"/>
      <c r="N62" s="339" t="s">
        <v>13</v>
      </c>
      <c r="O62" s="340" t="s">
        <v>363</v>
      </c>
      <c r="P62" s="329" t="str">
        <f>UPPER(IF(OR(O62="a",O62="as"),N58,IF(OR(O62="b",O62="bs"),N66,)))</f>
        <v>ROBBS</v>
      </c>
      <c r="Q62" s="330"/>
      <c r="R62" s="118"/>
    </row>
    <row r="63" spans="1:18" s="46" customFormat="1" ht="9" customHeight="1">
      <c r="A63" s="209" t="s">
        <v>103</v>
      </c>
      <c r="B63" s="107"/>
      <c r="C63" s="107"/>
      <c r="D63" s="108"/>
      <c r="E63" s="128" t="s">
        <v>486</v>
      </c>
      <c r="F63" s="128" t="s">
        <v>452</v>
      </c>
      <c r="G63" s="128"/>
      <c r="H63" s="128">
        <f>IF($D63="","",VLOOKUP($D63,#REF!,4))</f>
      </c>
      <c r="I63" s="328"/>
      <c r="J63" s="329" t="str">
        <f>UPPER(IF(OR(I64="a",I64="as"),E63,IF(OR(I64="b",I64="bs"),E64,)))</f>
        <v>ΑΡΑΒΑΝΤΙΝΟΣ</v>
      </c>
      <c r="K63" s="330"/>
      <c r="L63" s="331"/>
      <c r="M63" s="331"/>
      <c r="N63" s="331"/>
      <c r="O63" s="337"/>
      <c r="P63" s="334" t="s">
        <v>879</v>
      </c>
      <c r="Q63" s="338"/>
      <c r="R63" s="118"/>
    </row>
    <row r="64" spans="1:18" s="46" customFormat="1" ht="9" customHeight="1">
      <c r="A64" s="209" t="s">
        <v>104</v>
      </c>
      <c r="B64" s="107"/>
      <c r="C64" s="107"/>
      <c r="D64" s="108"/>
      <c r="E64" s="128" t="s">
        <v>550</v>
      </c>
      <c r="F64" s="128"/>
      <c r="G64" s="128"/>
      <c r="H64" s="128">
        <f>IF($D64="","",VLOOKUP($D64,#REF!,4))</f>
      </c>
      <c r="I64" s="333" t="s">
        <v>363</v>
      </c>
      <c r="J64" s="334"/>
      <c r="K64" s="335" t="s">
        <v>824</v>
      </c>
      <c r="L64" s="329" t="str">
        <f>UPPER(IF(OR(K64="a",K64="as"),J63,IF(OR(K64="b",K64="bs"),J65,)))</f>
        <v>ΡΙΜΠΑΣ</v>
      </c>
      <c r="M64" s="330"/>
      <c r="N64" s="331"/>
      <c r="O64" s="337"/>
      <c r="P64" s="331"/>
      <c r="Q64" s="338"/>
      <c r="R64" s="118"/>
    </row>
    <row r="65" spans="1:18" s="46" customFormat="1" ht="9" customHeight="1">
      <c r="A65" s="120" t="s">
        <v>105</v>
      </c>
      <c r="B65" s="107"/>
      <c r="C65" s="107"/>
      <c r="D65" s="108"/>
      <c r="E65" s="128" t="s">
        <v>508</v>
      </c>
      <c r="F65" s="128" t="s">
        <v>276</v>
      </c>
      <c r="G65" s="128"/>
      <c r="H65" s="128">
        <f>IF($D65="","",VLOOKUP($D65,#REF!,4))</f>
      </c>
      <c r="I65" s="328"/>
      <c r="J65" s="329" t="str">
        <f>UPPER(IF(OR(I66="a",I66="as"),E65,IF(OR(I66="b",I66="bs"),E66,)))</f>
        <v>ΡΙΜΠΑΣ</v>
      </c>
      <c r="K65" s="336"/>
      <c r="L65" s="334" t="s">
        <v>827</v>
      </c>
      <c r="M65" s="337"/>
      <c r="N65" s="331"/>
      <c r="O65" s="337"/>
      <c r="P65" s="331"/>
      <c r="Q65" s="338"/>
      <c r="R65" s="118"/>
    </row>
    <row r="66" spans="1:18" s="46" customFormat="1" ht="9" customHeight="1">
      <c r="A66" s="120" t="s">
        <v>106</v>
      </c>
      <c r="B66" s="107"/>
      <c r="C66" s="107"/>
      <c r="D66" s="108"/>
      <c r="E66" s="128" t="s">
        <v>523</v>
      </c>
      <c r="F66" s="128" t="s">
        <v>254</v>
      </c>
      <c r="G66" s="128"/>
      <c r="H66" s="128">
        <f>IF($D66="","",VLOOKUP($D66,#REF!,4))</f>
      </c>
      <c r="I66" s="333" t="s">
        <v>824</v>
      </c>
      <c r="J66" s="334" t="s">
        <v>835</v>
      </c>
      <c r="K66" s="338"/>
      <c r="L66" s="339" t="s">
        <v>13</v>
      </c>
      <c r="M66" s="340" t="s">
        <v>366</v>
      </c>
      <c r="N66" s="329" t="str">
        <f>UPPER(IF(OR(M66="a",M66="as"),L64,IF(OR(M66="b",M66="bs"),L68,)))</f>
        <v>ΤΣΑΟΥΣΗΣ</v>
      </c>
      <c r="O66" s="345"/>
      <c r="P66" s="331"/>
      <c r="Q66" s="338"/>
      <c r="R66" s="118"/>
    </row>
    <row r="67" spans="1:18" s="46" customFormat="1" ht="9" customHeight="1">
      <c r="A67" s="120" t="s">
        <v>107</v>
      </c>
      <c r="B67" s="107"/>
      <c r="C67" s="107"/>
      <c r="D67" s="108"/>
      <c r="E67" s="128" t="s">
        <v>524</v>
      </c>
      <c r="F67" s="128" t="s">
        <v>276</v>
      </c>
      <c r="G67" s="128"/>
      <c r="H67" s="128">
        <f>IF($D67="","",VLOOKUP($D67,#REF!,4))</f>
      </c>
      <c r="I67" s="328"/>
      <c r="J67" s="329" t="str">
        <f>UPPER(IF(OR(I68="a",I68="as"),E67,IF(OR(I68="b",I68="bs"),E68,)))</f>
        <v>ΣΤΑΜΑΤΙΟΥ</v>
      </c>
      <c r="K67" s="330"/>
      <c r="L67" s="341"/>
      <c r="M67" s="342"/>
      <c r="N67" s="334" t="s">
        <v>866</v>
      </c>
      <c r="O67" s="331"/>
      <c r="P67" s="331"/>
      <c r="Q67" s="331"/>
      <c r="R67" s="118"/>
    </row>
    <row r="68" spans="1:18" s="46" customFormat="1" ht="9" customHeight="1">
      <c r="A68" s="120" t="s">
        <v>108</v>
      </c>
      <c r="B68" s="107"/>
      <c r="C68" s="107"/>
      <c r="D68" s="108"/>
      <c r="E68" s="128" t="s">
        <v>525</v>
      </c>
      <c r="F68" s="128" t="s">
        <v>526</v>
      </c>
      <c r="G68" s="128"/>
      <c r="H68" s="128">
        <f>IF($D68="","",VLOOKUP($D68,#REF!,4))</f>
      </c>
      <c r="I68" s="333" t="s">
        <v>824</v>
      </c>
      <c r="J68" s="334" t="s">
        <v>843</v>
      </c>
      <c r="K68" s="335" t="s">
        <v>844</v>
      </c>
      <c r="L68" s="329" t="str">
        <f>UPPER(IF(OR(K68="a",K68="as"),J67,IF(OR(K68="b",K68="bs"),J69,)))</f>
        <v>ΤΣΑΟΥΣΗΣ</v>
      </c>
      <c r="M68" s="344"/>
      <c r="N68" s="331"/>
      <c r="O68" s="331"/>
      <c r="P68" s="331"/>
      <c r="Q68" s="331"/>
      <c r="R68" s="118"/>
    </row>
    <row r="69" spans="1:18" s="46" customFormat="1" ht="9" customHeight="1">
      <c r="A69" s="209" t="s">
        <v>109</v>
      </c>
      <c r="B69" s="107"/>
      <c r="C69" s="107"/>
      <c r="D69" s="108"/>
      <c r="E69" s="128" t="s">
        <v>226</v>
      </c>
      <c r="F69" s="128">
        <f>IF($D69="","",VLOOKUP($D69,#REF!,3))</f>
      </c>
      <c r="G69" s="128"/>
      <c r="H69" s="128">
        <f>IF($D69="","",VLOOKUP($D69,#REF!,4))</f>
      </c>
      <c r="I69" s="328"/>
      <c r="J69" s="329" t="str">
        <f>UPPER(IF(OR(I70="a",I70="as"),E69,IF(OR(I70="b",I70="bs"),E70,)))</f>
        <v>ΤΣΑΟΥΣΗΣ</v>
      </c>
      <c r="K69" s="345"/>
      <c r="L69" s="334" t="s">
        <v>830</v>
      </c>
      <c r="M69" s="338"/>
      <c r="N69" s="331"/>
      <c r="O69" s="331"/>
      <c r="P69" s="331"/>
      <c r="Q69" s="331"/>
      <c r="R69" s="118"/>
    </row>
    <row r="70" spans="1:18" s="46" customFormat="1" ht="9" customHeight="1">
      <c r="A70" s="146" t="s">
        <v>110</v>
      </c>
      <c r="B70" s="107"/>
      <c r="C70" s="107"/>
      <c r="D70" s="108">
        <v>5</v>
      </c>
      <c r="E70" s="109" t="s">
        <v>377</v>
      </c>
      <c r="F70" s="109" t="s">
        <v>282</v>
      </c>
      <c r="G70" s="109"/>
      <c r="H70" s="109"/>
      <c r="I70" s="333" t="s">
        <v>366</v>
      </c>
      <c r="J70" s="334"/>
      <c r="K70" s="331"/>
      <c r="L70" s="338"/>
      <c r="M70" s="346"/>
      <c r="N70" s="338"/>
      <c r="O70" s="338"/>
      <c r="P70" s="331"/>
      <c r="Q70" s="331"/>
      <c r="R70" s="118"/>
    </row>
    <row r="71" spans="1:18" s="46" customFormat="1" ht="3" customHeight="1">
      <c r="A71" s="225"/>
      <c r="B71" s="226"/>
      <c r="C71" s="226"/>
      <c r="D71" s="227"/>
      <c r="E71" s="228"/>
      <c r="F71" s="228"/>
      <c r="G71" s="229"/>
      <c r="H71" s="228"/>
      <c r="I71" s="230"/>
      <c r="J71" s="135"/>
      <c r="K71" s="135"/>
      <c r="L71" s="135"/>
      <c r="M71" s="215"/>
      <c r="N71" s="135"/>
      <c r="O71" s="135"/>
      <c r="P71" s="135"/>
      <c r="Q71" s="135"/>
      <c r="R71" s="118"/>
    </row>
    <row r="72" spans="1:17" s="17" customFormat="1" ht="10.5" customHeight="1">
      <c r="A72" s="159" t="s">
        <v>26</v>
      </c>
      <c r="B72" s="160"/>
      <c r="C72" s="161"/>
      <c r="D72" s="231" t="s">
        <v>27</v>
      </c>
      <c r="E72" s="232" t="s">
        <v>28</v>
      </c>
      <c r="F72" s="231" t="s">
        <v>27</v>
      </c>
      <c r="G72" s="164" t="s">
        <v>28</v>
      </c>
      <c r="H72" s="233"/>
      <c r="I72" s="231" t="s">
        <v>27</v>
      </c>
      <c r="J72" s="163" t="s">
        <v>111</v>
      </c>
      <c r="K72" s="166"/>
      <c r="L72" s="163" t="s">
        <v>30</v>
      </c>
      <c r="M72" s="167"/>
      <c r="N72" s="168" t="s">
        <v>31</v>
      </c>
      <c r="O72" s="168"/>
      <c r="P72" s="169"/>
      <c r="Q72" s="170"/>
    </row>
    <row r="73" spans="1:17" s="17" customFormat="1" ht="9" customHeight="1">
      <c r="A73" s="172" t="s">
        <v>32</v>
      </c>
      <c r="B73" s="171"/>
      <c r="C73" s="173"/>
      <c r="D73" s="174">
        <v>1</v>
      </c>
      <c r="E73" s="234" t="s">
        <v>462</v>
      </c>
      <c r="F73" s="174">
        <v>9</v>
      </c>
      <c r="G73" s="65" t="s">
        <v>470</v>
      </c>
      <c r="H73" s="64"/>
      <c r="I73" s="176" t="s">
        <v>33</v>
      </c>
      <c r="J73" s="171"/>
      <c r="K73" s="177"/>
      <c r="L73" s="171"/>
      <c r="M73" s="178"/>
      <c r="N73" s="179" t="s">
        <v>34</v>
      </c>
      <c r="O73" s="180"/>
      <c r="P73" s="180"/>
      <c r="Q73" s="181"/>
    </row>
    <row r="74" spans="1:17" s="17" customFormat="1" ht="9" customHeight="1">
      <c r="A74" s="172" t="s">
        <v>35</v>
      </c>
      <c r="B74" s="171"/>
      <c r="C74" s="173"/>
      <c r="D74" s="174">
        <v>2</v>
      </c>
      <c r="E74" s="234" t="s">
        <v>463</v>
      </c>
      <c r="F74" s="174">
        <v>10</v>
      </c>
      <c r="G74" s="65" t="s">
        <v>476</v>
      </c>
      <c r="H74" s="64"/>
      <c r="I74" s="176" t="s">
        <v>36</v>
      </c>
      <c r="J74" s="171"/>
      <c r="K74" s="177"/>
      <c r="L74" s="171"/>
      <c r="M74" s="178"/>
      <c r="N74" s="182"/>
      <c r="O74" s="183"/>
      <c r="P74" s="184"/>
      <c r="Q74" s="185"/>
    </row>
    <row r="75" spans="1:17" s="17" customFormat="1" ht="9" customHeight="1">
      <c r="A75" s="186" t="s">
        <v>37</v>
      </c>
      <c r="B75" s="184"/>
      <c r="C75" s="187"/>
      <c r="D75" s="174">
        <v>3</v>
      </c>
      <c r="E75" s="234" t="s">
        <v>464</v>
      </c>
      <c r="F75" s="174">
        <v>11</v>
      </c>
      <c r="G75" s="65" t="s">
        <v>468</v>
      </c>
      <c r="H75" s="64"/>
      <c r="I75" s="176" t="s">
        <v>38</v>
      </c>
      <c r="J75" s="171"/>
      <c r="K75" s="177"/>
      <c r="L75" s="171"/>
      <c r="M75" s="178"/>
      <c r="N75" s="179" t="s">
        <v>39</v>
      </c>
      <c r="O75" s="180"/>
      <c r="P75" s="180"/>
      <c r="Q75" s="181"/>
    </row>
    <row r="76" spans="1:17" s="17" customFormat="1" ht="9" customHeight="1">
      <c r="A76" s="188"/>
      <c r="B76" s="93"/>
      <c r="C76" s="189"/>
      <c r="D76" s="174">
        <v>4</v>
      </c>
      <c r="E76" s="234" t="s">
        <v>277</v>
      </c>
      <c r="F76" s="174">
        <v>12</v>
      </c>
      <c r="G76" s="65" t="s">
        <v>399</v>
      </c>
      <c r="H76" s="64"/>
      <c r="I76" s="176" t="s">
        <v>40</v>
      </c>
      <c r="J76" s="171"/>
      <c r="K76" s="177"/>
      <c r="L76" s="171"/>
      <c r="M76" s="178"/>
      <c r="N76" s="171"/>
      <c r="O76" s="177"/>
      <c r="P76" s="171"/>
      <c r="Q76" s="178"/>
    </row>
    <row r="77" spans="1:17" s="17" customFormat="1" ht="9" customHeight="1">
      <c r="A77" s="190" t="s">
        <v>41</v>
      </c>
      <c r="B77" s="191"/>
      <c r="C77" s="192"/>
      <c r="D77" s="174">
        <v>5</v>
      </c>
      <c r="E77" s="234" t="s">
        <v>377</v>
      </c>
      <c r="F77" s="174">
        <v>13</v>
      </c>
      <c r="G77" s="65" t="s">
        <v>474</v>
      </c>
      <c r="H77" s="64"/>
      <c r="I77" s="176" t="s">
        <v>42</v>
      </c>
      <c r="J77" s="171"/>
      <c r="K77" s="177"/>
      <c r="L77" s="171"/>
      <c r="M77" s="178"/>
      <c r="N77" s="184"/>
      <c r="O77" s="183"/>
      <c r="P77" s="184"/>
      <c r="Q77" s="185"/>
    </row>
    <row r="78" spans="1:17" s="17" customFormat="1" ht="9" customHeight="1">
      <c r="A78" s="172" t="s">
        <v>32</v>
      </c>
      <c r="B78" s="171"/>
      <c r="C78" s="173"/>
      <c r="D78" s="174">
        <v>6</v>
      </c>
      <c r="E78" s="234" t="s">
        <v>466</v>
      </c>
      <c r="F78" s="174">
        <v>14</v>
      </c>
      <c r="G78" s="65" t="s">
        <v>473</v>
      </c>
      <c r="H78" s="64"/>
      <c r="I78" s="176" t="s">
        <v>43</v>
      </c>
      <c r="J78" s="171"/>
      <c r="K78" s="177"/>
      <c r="L78" s="171"/>
      <c r="M78" s="178"/>
      <c r="N78" s="179" t="s">
        <v>15</v>
      </c>
      <c r="O78" s="180"/>
      <c r="P78" s="180"/>
      <c r="Q78" s="181"/>
    </row>
    <row r="79" spans="1:17" s="17" customFormat="1" ht="9" customHeight="1">
      <c r="A79" s="172" t="s">
        <v>44</v>
      </c>
      <c r="B79" s="171"/>
      <c r="C79" s="193"/>
      <c r="D79" s="174">
        <v>7</v>
      </c>
      <c r="E79" s="234" t="s">
        <v>467</v>
      </c>
      <c r="F79" s="174">
        <v>15</v>
      </c>
      <c r="G79" s="65" t="s">
        <v>475</v>
      </c>
      <c r="H79" s="64"/>
      <c r="I79" s="176" t="s">
        <v>45</v>
      </c>
      <c r="J79" s="171"/>
      <c r="K79" s="177"/>
      <c r="L79" s="171"/>
      <c r="M79" s="178"/>
      <c r="N79" s="171"/>
      <c r="O79" s="177"/>
      <c r="P79" s="171"/>
      <c r="Q79" s="178"/>
    </row>
    <row r="80" spans="1:17" s="17" customFormat="1" ht="9" customHeight="1">
      <c r="A80" s="186" t="s">
        <v>46</v>
      </c>
      <c r="B80" s="184"/>
      <c r="C80" s="194"/>
      <c r="D80" s="195">
        <v>8</v>
      </c>
      <c r="E80" s="235" t="s">
        <v>465</v>
      </c>
      <c r="F80" s="195">
        <v>16</v>
      </c>
      <c r="G80" s="196" t="s">
        <v>472</v>
      </c>
      <c r="H80" s="198"/>
      <c r="I80" s="199" t="s">
        <v>47</v>
      </c>
      <c r="J80" s="184"/>
      <c r="K80" s="183"/>
      <c r="L80" s="184"/>
      <c r="M80" s="185"/>
      <c r="N80" s="184" t="str">
        <f>Q4</f>
        <v>ΤΑΜΠΟΣΗ ΤΕΡΕΖΑ</v>
      </c>
      <c r="O80" s="183"/>
      <c r="P80" s="184"/>
      <c r="Q80" s="200" t="e">
        <f>MIN(16,#REF!)</f>
        <v>#REF!</v>
      </c>
    </row>
    <row r="81" spans="1:17" s="18" customFormat="1" ht="9.75">
      <c r="A81" s="93"/>
      <c r="B81" s="94" t="s">
        <v>17</v>
      </c>
      <c r="C81" s="94" t="s">
        <v>18</v>
      </c>
      <c r="D81" s="94" t="s">
        <v>19</v>
      </c>
      <c r="E81" s="95" t="s">
        <v>20</v>
      </c>
      <c r="F81" s="95" t="s">
        <v>12</v>
      </c>
      <c r="G81" s="95"/>
      <c r="H81" s="95" t="s">
        <v>21</v>
      </c>
      <c r="I81" s="95"/>
      <c r="J81" s="94" t="s">
        <v>22</v>
      </c>
      <c r="K81" s="96"/>
      <c r="L81" s="94" t="s">
        <v>52</v>
      </c>
      <c r="M81" s="96"/>
      <c r="N81" s="94" t="s">
        <v>113</v>
      </c>
      <c r="O81" s="96"/>
      <c r="P81" s="94" t="s">
        <v>114</v>
      </c>
      <c r="Q81" s="97"/>
    </row>
    <row r="82" spans="1:17" s="18" customFormat="1" ht="3.75" customHeight="1">
      <c r="A82" s="98"/>
      <c r="B82" s="99"/>
      <c r="C82" s="69"/>
      <c r="D82" s="99"/>
      <c r="E82" s="100"/>
      <c r="F82" s="100"/>
      <c r="G82" s="101"/>
      <c r="H82" s="100"/>
      <c r="I82" s="102"/>
      <c r="J82" s="99"/>
      <c r="K82" s="102"/>
      <c r="L82" s="99"/>
      <c r="M82" s="102"/>
      <c r="N82" s="99"/>
      <c r="O82" s="102"/>
      <c r="P82" s="99"/>
      <c r="Q82" s="103"/>
    </row>
    <row r="83" spans="1:18" s="46" customFormat="1" ht="10.5" customHeight="1">
      <c r="A83" s="105" t="s">
        <v>116</v>
      </c>
      <c r="B83" s="107"/>
      <c r="C83" s="107"/>
      <c r="D83" s="108">
        <v>6</v>
      </c>
      <c r="E83" s="109" t="s">
        <v>466</v>
      </c>
      <c r="F83" s="109" t="s">
        <v>403</v>
      </c>
      <c r="G83" s="109"/>
      <c r="H83" s="109"/>
      <c r="I83" s="328"/>
      <c r="J83" s="329" t="str">
        <f>UPPER(IF(OR(I84="a",I84="as"),E83,IF(OR(I84="b",I84="bs"),E84,)))</f>
        <v>ΚΟΡΟΞΕΝΙΔΗΣ</v>
      </c>
      <c r="K83" s="330"/>
      <c r="L83" s="331"/>
      <c r="M83" s="331"/>
      <c r="N83" s="331"/>
      <c r="O83" s="331"/>
      <c r="P83" s="331"/>
      <c r="Q83" s="332" t="s">
        <v>117</v>
      </c>
      <c r="R83" s="118"/>
    </row>
    <row r="84" spans="1:18" s="46" customFormat="1" ht="9" customHeight="1">
      <c r="A84" s="209" t="s">
        <v>118</v>
      </c>
      <c r="B84" s="107"/>
      <c r="C84" s="107"/>
      <c r="D84" s="108"/>
      <c r="E84" s="128" t="s">
        <v>226</v>
      </c>
      <c r="F84" s="128">
        <f>IF($D84="","",VLOOKUP($D84,#REF!,3))</f>
      </c>
      <c r="G84" s="128"/>
      <c r="H84" s="128">
        <f>IF($D84="","",VLOOKUP($D84,#REF!,4))</f>
      </c>
      <c r="I84" s="333" t="s">
        <v>364</v>
      </c>
      <c r="J84" s="334"/>
      <c r="K84" s="335" t="s">
        <v>365</v>
      </c>
      <c r="L84" s="329" t="str">
        <f>UPPER(IF(OR(K84="a",K84="as"),J83,IF(OR(K84="b",K84="bs"),J85,)))</f>
        <v>ΤΣΙΚΙΝΗΣ</v>
      </c>
      <c r="M84" s="330"/>
      <c r="N84" s="331"/>
      <c r="O84" s="331"/>
      <c r="P84" s="331"/>
      <c r="Q84" s="331"/>
      <c r="R84" s="118"/>
    </row>
    <row r="85" spans="1:18" s="46" customFormat="1" ht="9" customHeight="1">
      <c r="A85" s="120" t="s">
        <v>119</v>
      </c>
      <c r="B85" s="107"/>
      <c r="C85" s="107"/>
      <c r="D85" s="108"/>
      <c r="E85" s="128" t="s">
        <v>528</v>
      </c>
      <c r="F85" s="128" t="s">
        <v>529</v>
      </c>
      <c r="G85" s="128"/>
      <c r="H85" s="128">
        <f>IF($D85="","",VLOOKUP($D85,#REF!,4))</f>
      </c>
      <c r="I85" s="328"/>
      <c r="J85" s="329" t="str">
        <f>UPPER(IF(OR(I86="a",I86="as"),E85,IF(OR(I86="b",I86="bs"),E86,)))</f>
        <v>ΤΣΙΚΙΝΗΣ</v>
      </c>
      <c r="K85" s="336"/>
      <c r="L85" s="334" t="s">
        <v>888</v>
      </c>
      <c r="M85" s="337"/>
      <c r="N85" s="331"/>
      <c r="O85" s="331"/>
      <c r="P85" s="331"/>
      <c r="Q85" s="331"/>
      <c r="R85" s="118"/>
    </row>
    <row r="86" spans="1:18" s="46" customFormat="1" ht="9" customHeight="1">
      <c r="A86" s="120" t="s">
        <v>120</v>
      </c>
      <c r="B86" s="107"/>
      <c r="C86" s="107"/>
      <c r="D86" s="108"/>
      <c r="E86" s="128" t="s">
        <v>530</v>
      </c>
      <c r="F86" s="128" t="s">
        <v>268</v>
      </c>
      <c r="G86" s="128"/>
      <c r="H86" s="128">
        <f>IF($D86="","",VLOOKUP($D86,#REF!,4))</f>
      </c>
      <c r="I86" s="333" t="s">
        <v>820</v>
      </c>
      <c r="J86" s="334" t="s">
        <v>833</v>
      </c>
      <c r="K86" s="338"/>
      <c r="L86" s="339" t="s">
        <v>13</v>
      </c>
      <c r="M86" s="340" t="s">
        <v>824</v>
      </c>
      <c r="N86" s="329" t="str">
        <f>UPPER(IF(OR(M86="a",M86="as"),L84,IF(OR(M86="b",M86="bs"),L88,)))</f>
        <v>ΓΚΟΝΙΑΣ</v>
      </c>
      <c r="O86" s="330"/>
      <c r="P86" s="331"/>
      <c r="Q86" s="331"/>
      <c r="R86" s="118"/>
    </row>
    <row r="87" spans="1:18" s="46" customFormat="1" ht="9" customHeight="1">
      <c r="A87" s="120" t="s">
        <v>121</v>
      </c>
      <c r="B87" s="107"/>
      <c r="C87" s="107"/>
      <c r="D87" s="108"/>
      <c r="E87" s="128" t="s">
        <v>527</v>
      </c>
      <c r="F87" s="128" t="s">
        <v>910</v>
      </c>
      <c r="G87" s="128"/>
      <c r="H87" s="128">
        <f>IF($D87="","",VLOOKUP($D87,#REF!,4))</f>
      </c>
      <c r="I87" s="328"/>
      <c r="J87" s="329" t="str">
        <f>UPPER(IF(OR(I88="a",I88="as"),E87,IF(OR(I88="b",I88="bs"),E88,)))</f>
        <v>ΓΚΟΝΙΑΣ</v>
      </c>
      <c r="K87" s="330"/>
      <c r="L87" s="341"/>
      <c r="M87" s="342"/>
      <c r="N87" s="334" t="s">
        <v>834</v>
      </c>
      <c r="O87" s="343"/>
      <c r="P87" s="331"/>
      <c r="Q87" s="331"/>
      <c r="R87" s="118"/>
    </row>
    <row r="88" spans="1:18" s="46" customFormat="1" ht="9" customHeight="1">
      <c r="A88" s="120" t="s">
        <v>122</v>
      </c>
      <c r="B88" s="107"/>
      <c r="C88" s="107"/>
      <c r="D88" s="108"/>
      <c r="E88" s="128" t="s">
        <v>531</v>
      </c>
      <c r="F88" s="128" t="s">
        <v>314</v>
      </c>
      <c r="G88" s="128"/>
      <c r="H88" s="128">
        <f>IF($D88="","",VLOOKUP($D88,#REF!,4))</f>
      </c>
      <c r="I88" s="333" t="s">
        <v>824</v>
      </c>
      <c r="J88" s="334" t="s">
        <v>831</v>
      </c>
      <c r="K88" s="335" t="s">
        <v>363</v>
      </c>
      <c r="L88" s="329" t="str">
        <f>UPPER(IF(OR(K88="a",K88="as"),J87,IF(OR(K88="b",K88="bs"),J89,)))</f>
        <v>ΓΚΟΝΙΑΣ</v>
      </c>
      <c r="M88" s="344"/>
      <c r="N88" s="331"/>
      <c r="O88" s="337"/>
      <c r="P88" s="331"/>
      <c r="Q88" s="331"/>
      <c r="R88" s="118"/>
    </row>
    <row r="89" spans="1:18" s="46" customFormat="1" ht="9" customHeight="1">
      <c r="A89" s="209" t="s">
        <v>123</v>
      </c>
      <c r="B89" s="107"/>
      <c r="C89" s="107"/>
      <c r="D89" s="108"/>
      <c r="E89" s="128" t="s">
        <v>532</v>
      </c>
      <c r="F89" s="128" t="s">
        <v>248</v>
      </c>
      <c r="G89" s="128"/>
      <c r="H89" s="128">
        <f>IF($D89="","",VLOOKUP($D89,#REF!,4))</f>
      </c>
      <c r="I89" s="328"/>
      <c r="J89" s="329" t="str">
        <f>UPPER(IF(OR(I90="a",I90="as"),E89,IF(OR(I90="b",I90="bs"),E90,)))</f>
        <v>ΔΗΜΟΠΟΥΛΟΣ</v>
      </c>
      <c r="K89" s="345"/>
      <c r="L89" s="334" t="s">
        <v>819</v>
      </c>
      <c r="M89" s="338"/>
      <c r="N89" s="331"/>
      <c r="O89" s="337"/>
      <c r="P89" s="331"/>
      <c r="Q89" s="331"/>
      <c r="R89" s="118"/>
    </row>
    <row r="90" spans="1:18" s="46" customFormat="1" ht="9" customHeight="1">
      <c r="A90" s="209" t="s">
        <v>124</v>
      </c>
      <c r="B90" s="107"/>
      <c r="C90" s="107"/>
      <c r="D90" s="108"/>
      <c r="E90" s="128" t="s">
        <v>226</v>
      </c>
      <c r="F90" s="128">
        <f>IF($D90="","",VLOOKUP($D90,#REF!,3))</f>
      </c>
      <c r="G90" s="128"/>
      <c r="H90" s="128">
        <f>IF($D90="","",VLOOKUP($D90,#REF!,4))</f>
      </c>
      <c r="I90" s="333" t="s">
        <v>363</v>
      </c>
      <c r="J90" s="334"/>
      <c r="K90" s="331"/>
      <c r="L90" s="338"/>
      <c r="M90" s="346"/>
      <c r="N90" s="339" t="s">
        <v>13</v>
      </c>
      <c r="O90" s="340" t="s">
        <v>365</v>
      </c>
      <c r="P90" s="329" t="str">
        <f>UPPER(IF(OR(O90="a",O90="as"),N86,IF(OR(O90="b",O90="bs"),N94,)))</f>
        <v>ΛΑΣΚΑΡΗΣ</v>
      </c>
      <c r="Q90" s="330"/>
      <c r="R90" s="118"/>
    </row>
    <row r="91" spans="1:18" s="46" customFormat="1" ht="9" customHeight="1">
      <c r="A91" s="209" t="s">
        <v>125</v>
      </c>
      <c r="B91" s="107"/>
      <c r="C91" s="107"/>
      <c r="D91" s="108"/>
      <c r="E91" s="128" t="s">
        <v>226</v>
      </c>
      <c r="F91" s="128">
        <f>IF($D91="","",VLOOKUP($D91,#REF!,3))</f>
      </c>
      <c r="G91" s="128"/>
      <c r="H91" s="128">
        <f>IF($D91="","",VLOOKUP($D91,#REF!,4))</f>
      </c>
      <c r="I91" s="328"/>
      <c r="J91" s="329" t="str">
        <f>UPPER(IF(OR(I92="a",I92="as"),E91,IF(OR(I92="b",I92="bs"),E92,)))</f>
        <v>ΛΑΣΚΑΡΗΣ</v>
      </c>
      <c r="K91" s="330"/>
      <c r="L91" s="331"/>
      <c r="M91" s="331"/>
      <c r="N91" s="331"/>
      <c r="O91" s="337"/>
      <c r="P91" s="334" t="s">
        <v>833</v>
      </c>
      <c r="Q91" s="338"/>
      <c r="R91" s="118"/>
    </row>
    <row r="92" spans="1:18" s="46" customFormat="1" ht="9" customHeight="1">
      <c r="A92" s="209" t="s">
        <v>126</v>
      </c>
      <c r="B92" s="107"/>
      <c r="C92" s="107"/>
      <c r="D92" s="108"/>
      <c r="E92" s="128" t="s">
        <v>479</v>
      </c>
      <c r="F92" s="128" t="s">
        <v>324</v>
      </c>
      <c r="G92" s="128"/>
      <c r="H92" s="128">
        <f>IF($D92="","",VLOOKUP($D92,#REF!,4))</f>
      </c>
      <c r="I92" s="333" t="s">
        <v>365</v>
      </c>
      <c r="J92" s="334"/>
      <c r="K92" s="335" t="s">
        <v>820</v>
      </c>
      <c r="L92" s="329" t="str">
        <f>UPPER(IF(OR(K92="a",K92="as"),J91,IF(OR(K92="b",K92="bs"),J93,)))</f>
        <v>ΛΑΣΚΑΡΗΣ</v>
      </c>
      <c r="M92" s="330"/>
      <c r="N92" s="331"/>
      <c r="O92" s="337"/>
      <c r="P92" s="331"/>
      <c r="Q92" s="338"/>
      <c r="R92" s="118"/>
    </row>
    <row r="93" spans="1:18" s="46" customFormat="1" ht="9" customHeight="1">
      <c r="A93" s="120" t="s">
        <v>127</v>
      </c>
      <c r="B93" s="107"/>
      <c r="C93" s="107"/>
      <c r="D93" s="108"/>
      <c r="E93" s="128" t="s">
        <v>533</v>
      </c>
      <c r="F93" s="128" t="s">
        <v>256</v>
      </c>
      <c r="G93" s="128"/>
      <c r="H93" s="128">
        <f>IF($D93="","",VLOOKUP($D93,#REF!,4))</f>
      </c>
      <c r="I93" s="328"/>
      <c r="J93" s="329" t="str">
        <f>UPPER(IF(OR(I94="a",I94="as"),E93,IF(OR(I94="b",I94="bs"),E94,)))</f>
        <v>ΜΠΑΡΟΥΤΗΣ</v>
      </c>
      <c r="K93" s="336"/>
      <c r="L93" s="334" t="s">
        <v>838</v>
      </c>
      <c r="M93" s="337"/>
      <c r="N93" s="331"/>
      <c r="O93" s="337"/>
      <c r="P93" s="331"/>
      <c r="Q93" s="338"/>
      <c r="R93" s="118"/>
    </row>
    <row r="94" spans="1:18" s="46" customFormat="1" ht="9" customHeight="1">
      <c r="A94" s="120" t="s">
        <v>128</v>
      </c>
      <c r="B94" s="107"/>
      <c r="C94" s="107"/>
      <c r="D94" s="108"/>
      <c r="E94" s="128" t="s">
        <v>534</v>
      </c>
      <c r="F94" s="128" t="s">
        <v>228</v>
      </c>
      <c r="G94" s="128"/>
      <c r="H94" s="128">
        <f>IF($D94="","",VLOOKUP($D94,#REF!,4))</f>
      </c>
      <c r="I94" s="333" t="s">
        <v>824</v>
      </c>
      <c r="J94" s="334" t="s">
        <v>827</v>
      </c>
      <c r="K94" s="338"/>
      <c r="L94" s="339" t="s">
        <v>13</v>
      </c>
      <c r="M94" s="340" t="s">
        <v>363</v>
      </c>
      <c r="N94" s="329" t="str">
        <f>UPPER(IF(OR(M94="a",M94="as"),L92,IF(OR(M94="b",M94="bs"),L96,)))</f>
        <v>ΛΑΣΚΑΡΗΣ</v>
      </c>
      <c r="O94" s="345"/>
      <c r="P94" s="331"/>
      <c r="Q94" s="338"/>
      <c r="R94" s="118"/>
    </row>
    <row r="95" spans="1:18" s="46" customFormat="1" ht="9" customHeight="1">
      <c r="A95" s="120" t="s">
        <v>129</v>
      </c>
      <c r="B95" s="107"/>
      <c r="C95" s="107"/>
      <c r="D95" s="108"/>
      <c r="E95" s="128" t="s">
        <v>535</v>
      </c>
      <c r="F95" s="128" t="s">
        <v>536</v>
      </c>
      <c r="G95" s="128"/>
      <c r="H95" s="128">
        <f>IF($D95="","",VLOOKUP($D95,#REF!,4))</f>
      </c>
      <c r="I95" s="328"/>
      <c r="J95" s="329" t="str">
        <f>UPPER(IF(OR(I96="a",I96="as"),E95,IF(OR(I96="b",I96="bs"),E96,)))</f>
        <v>ΝΙΚΗΤΟΠΟΥΛΟΣ</v>
      </c>
      <c r="K95" s="330"/>
      <c r="L95" s="341"/>
      <c r="M95" s="342"/>
      <c r="N95" s="334" t="s">
        <v>831</v>
      </c>
      <c r="O95" s="331"/>
      <c r="P95" s="331"/>
      <c r="Q95" s="338"/>
      <c r="R95" s="118"/>
    </row>
    <row r="96" spans="1:18" s="46" customFormat="1" ht="9" customHeight="1">
      <c r="A96" s="120" t="s">
        <v>130</v>
      </c>
      <c r="B96" s="107"/>
      <c r="C96" s="107"/>
      <c r="D96" s="108"/>
      <c r="E96" s="128" t="s">
        <v>537</v>
      </c>
      <c r="F96" s="128" t="s">
        <v>252</v>
      </c>
      <c r="G96" s="128"/>
      <c r="H96" s="128">
        <f>IF($D96="","",VLOOKUP($D96,#REF!,4))</f>
      </c>
      <c r="I96" s="333" t="s">
        <v>363</v>
      </c>
      <c r="J96" s="334" t="s">
        <v>834</v>
      </c>
      <c r="K96" s="335" t="s">
        <v>820</v>
      </c>
      <c r="L96" s="329" t="str">
        <f>UPPER(IF(OR(K96="a",K96="as"),J95,IF(OR(K96="b",K96="bs"),J97,)))</f>
        <v>ΝΙΚΗΤΟΠΟΥΛΟΣ</v>
      </c>
      <c r="M96" s="344"/>
      <c r="N96" s="331"/>
      <c r="O96" s="331"/>
      <c r="P96" s="331"/>
      <c r="Q96" s="338"/>
      <c r="R96" s="118"/>
    </row>
    <row r="97" spans="1:18" s="46" customFormat="1" ht="9" customHeight="1">
      <c r="A97" s="209" t="s">
        <v>131</v>
      </c>
      <c r="B97" s="107"/>
      <c r="C97" s="107"/>
      <c r="D97" s="108"/>
      <c r="E97" s="128" t="s">
        <v>226</v>
      </c>
      <c r="F97" s="128">
        <f>IF($D97="","",VLOOKUP($D97,#REF!,3))</f>
      </c>
      <c r="G97" s="128"/>
      <c r="H97" s="128">
        <f>IF($D97="","",VLOOKUP($D97,#REF!,4))</f>
      </c>
      <c r="I97" s="328"/>
      <c r="J97" s="329" t="str">
        <f>UPPER(IF(OR(I98="a",I98="as"),E97,IF(OR(I98="b",I98="bs"),E98,)))</f>
        <v>ΚΥΡΙΑΚΟΠΟΥΛΟΣ</v>
      </c>
      <c r="K97" s="345"/>
      <c r="L97" s="334" t="s">
        <v>819</v>
      </c>
      <c r="M97" s="338"/>
      <c r="N97" s="331"/>
      <c r="O97" s="331"/>
      <c r="P97" s="331"/>
      <c r="Q97" s="338"/>
      <c r="R97" s="118"/>
    </row>
    <row r="98" spans="1:18" s="46" customFormat="1" ht="9" customHeight="1">
      <c r="A98" s="146" t="s">
        <v>132</v>
      </c>
      <c r="B98" s="107"/>
      <c r="C98" s="107"/>
      <c r="D98" s="108">
        <v>9</v>
      </c>
      <c r="E98" s="109" t="s">
        <v>470</v>
      </c>
      <c r="F98" s="109" t="s">
        <v>248</v>
      </c>
      <c r="G98" s="109"/>
      <c r="H98" s="109"/>
      <c r="I98" s="333" t="s">
        <v>366</v>
      </c>
      <c r="J98" s="334"/>
      <c r="K98" s="331"/>
      <c r="L98" s="338"/>
      <c r="M98" s="346"/>
      <c r="N98" s="338"/>
      <c r="O98" s="338"/>
      <c r="P98" s="338"/>
      <c r="Q98" s="338"/>
      <c r="R98" s="118"/>
    </row>
    <row r="99" spans="1:18" s="46" customFormat="1" ht="9" customHeight="1">
      <c r="A99" s="105" t="s">
        <v>133</v>
      </c>
      <c r="B99" s="107"/>
      <c r="C99" s="107"/>
      <c r="D99" s="108">
        <v>14</v>
      </c>
      <c r="E99" s="109" t="s">
        <v>473</v>
      </c>
      <c r="F99" s="109" t="s">
        <v>228</v>
      </c>
      <c r="G99" s="109"/>
      <c r="H99" s="109"/>
      <c r="I99" s="328"/>
      <c r="J99" s="329" t="str">
        <f>UPPER(IF(OR(I100="a",I100="as"),E99,IF(OR(I100="b",I100="bs"),E100,)))</f>
        <v>ΠΑΤΣΕΑΣ</v>
      </c>
      <c r="K99" s="330"/>
      <c r="L99" s="331"/>
      <c r="M99" s="331"/>
      <c r="N99" s="331"/>
      <c r="O99" s="331"/>
      <c r="P99" s="331"/>
      <c r="Q99" s="338"/>
      <c r="R99" s="118"/>
    </row>
    <row r="100" spans="1:18" s="46" customFormat="1" ht="9" customHeight="1">
      <c r="A100" s="209" t="s">
        <v>134</v>
      </c>
      <c r="B100" s="107"/>
      <c r="C100" s="107"/>
      <c r="D100" s="108"/>
      <c r="E100" s="128" t="s">
        <v>226</v>
      </c>
      <c r="F100" s="128">
        <f>IF($D100="","",VLOOKUP($D100,#REF!,3))</f>
      </c>
      <c r="G100" s="128"/>
      <c r="H100" s="128">
        <f>IF($D100="","",VLOOKUP($D100,#REF!,4))</f>
      </c>
      <c r="I100" s="333" t="s">
        <v>364</v>
      </c>
      <c r="J100" s="334"/>
      <c r="K100" s="335" t="s">
        <v>821</v>
      </c>
      <c r="L100" s="329" t="str">
        <f>UPPER(IF(OR(K100="a",K100="as"),J99,IF(OR(K100="b",K100="bs"),J101,)))</f>
        <v>ΠΑΤΣΕΑΣ</v>
      </c>
      <c r="M100" s="330"/>
      <c r="N100" s="331"/>
      <c r="O100" s="331"/>
      <c r="P100" s="331"/>
      <c r="Q100" s="338"/>
      <c r="R100" s="118"/>
    </row>
    <row r="101" spans="1:18" s="46" customFormat="1" ht="9" customHeight="1">
      <c r="A101" s="120" t="s">
        <v>135</v>
      </c>
      <c r="B101" s="107"/>
      <c r="C101" s="107"/>
      <c r="D101" s="108"/>
      <c r="E101" s="128" t="s">
        <v>492</v>
      </c>
      <c r="F101" s="128" t="s">
        <v>345</v>
      </c>
      <c r="G101" s="128"/>
      <c r="H101" s="128">
        <f>IF($D101="","",VLOOKUP($D101,#REF!,4))</f>
      </c>
      <c r="I101" s="328"/>
      <c r="J101" s="329" t="str">
        <f>UPPER(IF(OR(I102="a",I102="as"),E101,IF(OR(I102="b",I102="bs"),E102,)))</f>
        <v>ΔΕΛΗΓΙΑΝΝΗΣ</v>
      </c>
      <c r="K101" s="336"/>
      <c r="L101" s="334" t="s">
        <v>854</v>
      </c>
      <c r="M101" s="337"/>
      <c r="N101" s="331"/>
      <c r="O101" s="331"/>
      <c r="P101" s="331"/>
      <c r="Q101" s="338"/>
      <c r="R101" s="118"/>
    </row>
    <row r="102" spans="1:18" s="46" customFormat="1" ht="9" customHeight="1">
      <c r="A102" s="120" t="s">
        <v>136</v>
      </c>
      <c r="B102" s="107"/>
      <c r="C102" s="107"/>
      <c r="D102" s="108"/>
      <c r="E102" s="128" t="s">
        <v>493</v>
      </c>
      <c r="F102" s="128" t="s">
        <v>307</v>
      </c>
      <c r="G102" s="128"/>
      <c r="H102" s="128">
        <f>IF($D102="","",VLOOKUP($D102,#REF!,4))</f>
      </c>
      <c r="I102" s="333" t="s">
        <v>820</v>
      </c>
      <c r="J102" s="334" t="s">
        <v>863</v>
      </c>
      <c r="K102" s="338"/>
      <c r="L102" s="339" t="s">
        <v>13</v>
      </c>
      <c r="M102" s="340" t="s">
        <v>365</v>
      </c>
      <c r="N102" s="329" t="str">
        <f>UPPER(IF(OR(M102="a",M102="as"),L100,IF(OR(M102="b",M102="bs"),L104,)))</f>
        <v>ΦΟΥΝΤΗΣ</v>
      </c>
      <c r="O102" s="330"/>
      <c r="P102" s="331"/>
      <c r="Q102" s="331"/>
      <c r="R102" s="118"/>
    </row>
    <row r="103" spans="1:18" s="46" customFormat="1" ht="9" customHeight="1">
      <c r="A103" s="120" t="s">
        <v>137</v>
      </c>
      <c r="B103" s="107"/>
      <c r="C103" s="107"/>
      <c r="D103" s="108"/>
      <c r="E103" s="128" t="s">
        <v>494</v>
      </c>
      <c r="F103" s="128" t="s">
        <v>469</v>
      </c>
      <c r="G103" s="128"/>
      <c r="H103" s="128">
        <f>IF($D103="","",VLOOKUP($D103,#REF!,4))</f>
      </c>
      <c r="I103" s="328"/>
      <c r="J103" s="329" t="str">
        <f>UPPER(IF(OR(I104="a",I104="as"),E103,IF(OR(I104="b",I104="bs"),E104,)))</f>
        <v>ΚΑΠΕΤΑΝΙΔΗΣ</v>
      </c>
      <c r="K103" s="330"/>
      <c r="L103" s="341"/>
      <c r="M103" s="342"/>
      <c r="N103" s="334" t="s">
        <v>938</v>
      </c>
      <c r="O103" s="343"/>
      <c r="P103" s="331"/>
      <c r="Q103" s="331"/>
      <c r="R103" s="118"/>
    </row>
    <row r="104" spans="1:18" s="46" customFormat="1" ht="9" customHeight="1">
      <c r="A104" s="120" t="s">
        <v>138</v>
      </c>
      <c r="B104" s="107"/>
      <c r="C104" s="107"/>
      <c r="D104" s="108"/>
      <c r="E104" s="128" t="s">
        <v>497</v>
      </c>
      <c r="F104" s="128" t="s">
        <v>498</v>
      </c>
      <c r="G104" s="128"/>
      <c r="H104" s="128">
        <f>IF($D104="","",VLOOKUP($D104,#REF!,4))</f>
      </c>
      <c r="I104" s="333" t="s">
        <v>820</v>
      </c>
      <c r="J104" s="334" t="s">
        <v>864</v>
      </c>
      <c r="K104" s="335" t="s">
        <v>365</v>
      </c>
      <c r="L104" s="329" t="str">
        <f>UPPER(IF(OR(K104="a",K104="as"),J103,IF(OR(K104="b",K104="bs"),J105,)))</f>
        <v>ΦΟΥΝΤΗΣ</v>
      </c>
      <c r="M104" s="344"/>
      <c r="N104" s="331"/>
      <c r="O104" s="337"/>
      <c r="P104" s="331"/>
      <c r="Q104" s="331"/>
      <c r="R104" s="118"/>
    </row>
    <row r="105" spans="1:18" s="46" customFormat="1" ht="9" customHeight="1">
      <c r="A105" s="209" t="s">
        <v>139</v>
      </c>
      <c r="B105" s="107"/>
      <c r="C105" s="107"/>
      <c r="D105" s="108"/>
      <c r="E105" s="128" t="s">
        <v>455</v>
      </c>
      <c r="F105" s="128" t="s">
        <v>314</v>
      </c>
      <c r="G105" s="128"/>
      <c r="H105" s="128">
        <f>IF($D105="","",VLOOKUP($D105,#REF!,4))</f>
      </c>
      <c r="I105" s="328"/>
      <c r="J105" s="329" t="str">
        <f>UPPER(IF(OR(I106="a",I106="as"),E105,IF(OR(I106="b",I106="bs"),E106,)))</f>
        <v>ΦΟΥΝΤΗΣ</v>
      </c>
      <c r="K105" s="345"/>
      <c r="L105" s="334" t="s">
        <v>925</v>
      </c>
      <c r="M105" s="338"/>
      <c r="N105" s="331"/>
      <c r="O105" s="337"/>
      <c r="P105" s="331"/>
      <c r="Q105" s="331"/>
      <c r="R105" s="118"/>
    </row>
    <row r="106" spans="1:18" s="46" customFormat="1" ht="9" customHeight="1">
      <c r="A106" s="209" t="s">
        <v>140</v>
      </c>
      <c r="B106" s="107"/>
      <c r="C106" s="107"/>
      <c r="D106" s="108"/>
      <c r="E106" s="128" t="s">
        <v>226</v>
      </c>
      <c r="F106" s="128">
        <f>IF($D106="","",VLOOKUP($D106,#REF!,3))</f>
      </c>
      <c r="G106" s="128"/>
      <c r="H106" s="128">
        <f>IF($D106="","",VLOOKUP($D106,#REF!,4))</f>
      </c>
      <c r="I106" s="333" t="s">
        <v>363</v>
      </c>
      <c r="J106" s="334"/>
      <c r="K106" s="331"/>
      <c r="L106" s="338"/>
      <c r="M106" s="346"/>
      <c r="N106" s="339" t="s">
        <v>13</v>
      </c>
      <c r="O106" s="340" t="s">
        <v>366</v>
      </c>
      <c r="P106" s="329" t="str">
        <f>UPPER(IF(OR(O106="a",O106="as"),N102,IF(OR(O106="b",O106="bs"),N110,)))</f>
        <v>ΓΕΩΡΓΙΑΔΗΣ</v>
      </c>
      <c r="Q106" s="330"/>
      <c r="R106" s="118"/>
    </row>
    <row r="107" spans="1:18" s="46" customFormat="1" ht="9" customHeight="1">
      <c r="A107" s="209" t="s">
        <v>141</v>
      </c>
      <c r="B107" s="107"/>
      <c r="C107" s="107"/>
      <c r="D107" s="108"/>
      <c r="E107" s="128" t="s">
        <v>550</v>
      </c>
      <c r="F107" s="128" t="s">
        <v>498</v>
      </c>
      <c r="G107" s="128"/>
      <c r="H107" s="128">
        <f>IF($D107="","",VLOOKUP($D107,#REF!,4))</f>
      </c>
      <c r="I107" s="328"/>
      <c r="J107" s="329" t="str">
        <f>UPPER(IF(OR(I108="a",I108="as"),E107,IF(OR(I108="b",I108="bs"),E108,)))</f>
        <v>ΚΩΣΤΑΡΑΣ</v>
      </c>
      <c r="K107" s="330"/>
      <c r="L107" s="331"/>
      <c r="M107" s="331"/>
      <c r="N107" s="331"/>
      <c r="O107" s="337"/>
      <c r="P107" s="334" t="s">
        <v>833</v>
      </c>
      <c r="Q107" s="338"/>
      <c r="R107" s="118"/>
    </row>
    <row r="108" spans="1:18" s="46" customFormat="1" ht="9" customHeight="1">
      <c r="A108" s="209" t="s">
        <v>142</v>
      </c>
      <c r="B108" s="107"/>
      <c r="C108" s="107"/>
      <c r="D108" s="108"/>
      <c r="E108" s="128" t="s">
        <v>501</v>
      </c>
      <c r="F108" s="128" t="s">
        <v>231</v>
      </c>
      <c r="G108" s="128"/>
      <c r="H108" s="128">
        <f>IF($D108="","",VLOOKUP($D108,#REF!,4))</f>
      </c>
      <c r="I108" s="333" t="s">
        <v>365</v>
      </c>
      <c r="J108" s="334"/>
      <c r="K108" s="335" t="s">
        <v>824</v>
      </c>
      <c r="L108" s="329" t="str">
        <f>UPPER(IF(OR(K108="a",K108="as"),J107,IF(OR(K108="b",K108="bs"),J109,)))</f>
        <v>ΜΠΙΡΗΣ</v>
      </c>
      <c r="M108" s="330"/>
      <c r="N108" s="331"/>
      <c r="O108" s="337"/>
      <c r="P108" s="331"/>
      <c r="Q108" s="338"/>
      <c r="R108" s="118"/>
    </row>
    <row r="109" spans="1:18" s="46" customFormat="1" ht="9" customHeight="1">
      <c r="A109" s="120" t="s">
        <v>143</v>
      </c>
      <c r="B109" s="107"/>
      <c r="C109" s="107"/>
      <c r="D109" s="108"/>
      <c r="E109" s="128" t="s">
        <v>390</v>
      </c>
      <c r="F109" s="128" t="s">
        <v>391</v>
      </c>
      <c r="G109" s="128"/>
      <c r="H109" s="128">
        <f>IF($D109="","",VLOOKUP($D109,#REF!,4))</f>
      </c>
      <c r="I109" s="328"/>
      <c r="J109" s="329" t="str">
        <f>UPPER(IF(OR(I110="a",I110="as"),E109,IF(OR(I110="b",I110="bs"),E110,)))</f>
        <v>ΜΠΙΡΗΣ</v>
      </c>
      <c r="K109" s="336"/>
      <c r="L109" s="334" t="s">
        <v>831</v>
      </c>
      <c r="M109" s="337"/>
      <c r="N109" s="331"/>
      <c r="O109" s="337"/>
      <c r="P109" s="331"/>
      <c r="Q109" s="338"/>
      <c r="R109" s="118"/>
    </row>
    <row r="110" spans="1:18" s="46" customFormat="1" ht="9" customHeight="1">
      <c r="A110" s="120" t="s">
        <v>144</v>
      </c>
      <c r="B110" s="107"/>
      <c r="C110" s="107" t="s">
        <v>818</v>
      </c>
      <c r="D110" s="108"/>
      <c r="E110" s="128" t="s">
        <v>823</v>
      </c>
      <c r="F110" s="128" t="s">
        <v>248</v>
      </c>
      <c r="G110" s="128"/>
      <c r="H110" s="128">
        <f>IF($D110="","",VLOOKUP($D110,#REF!,4))</f>
      </c>
      <c r="I110" s="333" t="s">
        <v>820</v>
      </c>
      <c r="J110" s="334" t="s">
        <v>819</v>
      </c>
      <c r="K110" s="338"/>
      <c r="L110" s="339" t="s">
        <v>13</v>
      </c>
      <c r="M110" s="340" t="s">
        <v>366</v>
      </c>
      <c r="N110" s="329" t="str">
        <f>UPPER(IF(OR(M110="a",M110="as"),L108,IF(OR(M110="b",M110="bs"),L112,)))</f>
        <v>ΓΕΩΡΓΙΑΔΗΣ</v>
      </c>
      <c r="O110" s="345"/>
      <c r="P110" s="331"/>
      <c r="Q110" s="338"/>
      <c r="R110" s="118"/>
    </row>
    <row r="111" spans="1:18" s="46" customFormat="1" ht="9" customHeight="1">
      <c r="A111" s="120" t="s">
        <v>145</v>
      </c>
      <c r="B111" s="107"/>
      <c r="C111" s="107"/>
      <c r="D111" s="108"/>
      <c r="E111" s="128" t="s">
        <v>502</v>
      </c>
      <c r="F111" s="128" t="s">
        <v>233</v>
      </c>
      <c r="G111" s="128"/>
      <c r="H111" s="128">
        <f>IF($D111="","",VLOOKUP($D111,#REF!,4))</f>
      </c>
      <c r="I111" s="328"/>
      <c r="J111" s="329" t="str">
        <f>UPPER(IF(OR(I112="a",I112="as"),E111,IF(OR(I112="b",I112="bs"),E112,)))</f>
        <v>ΡΑΠΤΗΣ</v>
      </c>
      <c r="K111" s="330"/>
      <c r="L111" s="341"/>
      <c r="M111" s="342"/>
      <c r="N111" s="334" t="s">
        <v>879</v>
      </c>
      <c r="O111" s="331"/>
      <c r="P111" s="331"/>
      <c r="Q111" s="331"/>
      <c r="R111" s="118"/>
    </row>
    <row r="112" spans="1:18" s="46" customFormat="1" ht="9" customHeight="1">
      <c r="A112" s="120" t="s">
        <v>146</v>
      </c>
      <c r="B112" s="107"/>
      <c r="C112" s="107"/>
      <c r="D112" s="108"/>
      <c r="E112" s="128" t="s">
        <v>538</v>
      </c>
      <c r="F112" s="128" t="s">
        <v>314</v>
      </c>
      <c r="G112" s="128"/>
      <c r="H112" s="128">
        <f>IF($D112="","",VLOOKUP($D112,#REF!,4))</f>
      </c>
      <c r="I112" s="333" t="s">
        <v>820</v>
      </c>
      <c r="J112" s="334" t="s">
        <v>819</v>
      </c>
      <c r="K112" s="335" t="s">
        <v>366</v>
      </c>
      <c r="L112" s="329" t="str">
        <f>UPPER(IF(OR(K112="a",K112="as"),J111,IF(OR(K112="b",K112="bs"),J113,)))</f>
        <v>ΓΕΩΡΓΙΑΔΗΣ</v>
      </c>
      <c r="M112" s="344"/>
      <c r="N112" s="331"/>
      <c r="O112" s="331"/>
      <c r="P112" s="331"/>
      <c r="Q112" s="331"/>
      <c r="R112" s="118"/>
    </row>
    <row r="113" spans="1:18" s="46" customFormat="1" ht="9" customHeight="1">
      <c r="A113" s="209" t="s">
        <v>147</v>
      </c>
      <c r="B113" s="107"/>
      <c r="C113" s="107"/>
      <c r="D113" s="108"/>
      <c r="E113" s="128" t="s">
        <v>226</v>
      </c>
      <c r="F113" s="128">
        <f>IF($D113="","",VLOOKUP($D113,#REF!,3))</f>
      </c>
      <c r="G113" s="128"/>
      <c r="H113" s="128">
        <f>IF($D113="","",VLOOKUP($D113,#REF!,4))</f>
      </c>
      <c r="I113" s="328"/>
      <c r="J113" s="329" t="str">
        <f>UPPER(IF(OR(I114="a",I114="as"),E113,IF(OR(I114="b",I114="bs"),E114,)))</f>
        <v>ΓΕΩΡΓΙΑΔΗΣ</v>
      </c>
      <c r="K113" s="345"/>
      <c r="L113" s="334" t="s">
        <v>833</v>
      </c>
      <c r="M113" s="338"/>
      <c r="N113" s="331"/>
      <c r="O113" s="331"/>
      <c r="P113" s="331"/>
      <c r="Q113" s="331"/>
      <c r="R113" s="118"/>
    </row>
    <row r="114" spans="1:18" s="46" customFormat="1" ht="9" customHeight="1">
      <c r="A114" s="146" t="s">
        <v>148</v>
      </c>
      <c r="B114" s="107"/>
      <c r="C114" s="107"/>
      <c r="D114" s="108">
        <v>4</v>
      </c>
      <c r="E114" s="109" t="s">
        <v>277</v>
      </c>
      <c r="F114" s="109" t="s">
        <v>252</v>
      </c>
      <c r="G114" s="109"/>
      <c r="H114" s="109"/>
      <c r="I114" s="333" t="s">
        <v>366</v>
      </c>
      <c r="J114" s="334"/>
      <c r="K114" s="331"/>
      <c r="L114" s="338"/>
      <c r="M114" s="346"/>
      <c r="N114" s="338"/>
      <c r="O114" s="338"/>
      <c r="P114" s="331"/>
      <c r="Q114" s="331"/>
      <c r="R114" s="118"/>
    </row>
    <row r="115" spans="1:18" s="46" customFormat="1" ht="9" customHeight="1">
      <c r="A115" s="105" t="s">
        <v>149</v>
      </c>
      <c r="B115" s="107"/>
      <c r="C115" s="107"/>
      <c r="D115" s="108">
        <v>7</v>
      </c>
      <c r="E115" s="109" t="s">
        <v>467</v>
      </c>
      <c r="F115" s="109" t="s">
        <v>231</v>
      </c>
      <c r="G115" s="109"/>
      <c r="H115" s="109"/>
      <c r="I115" s="328"/>
      <c r="J115" s="329" t="str">
        <f>UPPER(IF(OR(I116="a",I116="as"),E115,IF(OR(I116="b",I116="bs"),E116,)))</f>
        <v>ΞΥΝΟΣ</v>
      </c>
      <c r="K115" s="330"/>
      <c r="L115" s="331"/>
      <c r="M115" s="331"/>
      <c r="N115" s="331"/>
      <c r="O115" s="331"/>
      <c r="P115" s="331"/>
      <c r="Q115" s="331"/>
      <c r="R115" s="118"/>
    </row>
    <row r="116" spans="1:18" s="46" customFormat="1" ht="9" customHeight="1">
      <c r="A116" s="209" t="s">
        <v>150</v>
      </c>
      <c r="B116" s="107"/>
      <c r="C116" s="107"/>
      <c r="D116" s="108"/>
      <c r="E116" s="128" t="s">
        <v>226</v>
      </c>
      <c r="F116" s="128">
        <f>IF($D116="","",VLOOKUP($D116,#REF!,3))</f>
      </c>
      <c r="G116" s="128"/>
      <c r="H116" s="128">
        <f>IF($D116="","",VLOOKUP($D116,#REF!,4))</f>
      </c>
      <c r="I116" s="333" t="s">
        <v>364</v>
      </c>
      <c r="J116" s="334"/>
      <c r="K116" s="335" t="s">
        <v>824</v>
      </c>
      <c r="L116" s="329" t="str">
        <f>UPPER(IF(OR(K116="a",K116="as"),J115,IF(OR(K116="b",K116="bs"),J117,)))</f>
        <v>ΑΓΓΕΛΟΠΟΥΛΟΣ</v>
      </c>
      <c r="M116" s="330"/>
      <c r="N116" s="331"/>
      <c r="O116" s="331"/>
      <c r="P116" s="331"/>
      <c r="Q116" s="331"/>
      <c r="R116" s="118"/>
    </row>
    <row r="117" spans="1:18" s="46" customFormat="1" ht="9" customHeight="1">
      <c r="A117" s="120" t="s">
        <v>151</v>
      </c>
      <c r="B117" s="107"/>
      <c r="C117" s="107"/>
      <c r="D117" s="108"/>
      <c r="E117" s="128" t="s">
        <v>483</v>
      </c>
      <c r="F117" s="128" t="s">
        <v>391</v>
      </c>
      <c r="G117" s="128"/>
      <c r="H117" s="128">
        <f>IF($D117="","",VLOOKUP($D117,#REF!,4))</f>
      </c>
      <c r="I117" s="328"/>
      <c r="J117" s="329" t="str">
        <f>UPPER(IF(OR(I118="a",I118="as"),E117,IF(OR(I118="b",I118="bs"),E118,)))</f>
        <v>ΑΓΓΕΛΟΠΟΥΛΟΣ</v>
      </c>
      <c r="K117" s="336"/>
      <c r="L117" s="334" t="s">
        <v>819</v>
      </c>
      <c r="M117" s="337"/>
      <c r="N117" s="331"/>
      <c r="O117" s="331"/>
      <c r="P117" s="331"/>
      <c r="Q117" s="331"/>
      <c r="R117" s="118"/>
    </row>
    <row r="118" spans="1:18" s="46" customFormat="1" ht="9" customHeight="1">
      <c r="A118" s="120" t="s">
        <v>152</v>
      </c>
      <c r="B118" s="107"/>
      <c r="C118" s="107"/>
      <c r="D118" s="108"/>
      <c r="E118" s="128" t="s">
        <v>496</v>
      </c>
      <c r="F118" s="128" t="s">
        <v>256</v>
      </c>
      <c r="G118" s="128"/>
      <c r="H118" s="128">
        <f>IF($D118="","",VLOOKUP($D118,#REF!,4))</f>
      </c>
      <c r="I118" s="333" t="s">
        <v>820</v>
      </c>
      <c r="J118" s="334" t="s">
        <v>865</v>
      </c>
      <c r="K118" s="338"/>
      <c r="L118" s="339" t="s">
        <v>13</v>
      </c>
      <c r="M118" s="340" t="s">
        <v>824</v>
      </c>
      <c r="N118" s="329" t="str">
        <f>UPPER(IF(OR(M118="a",M118="as"),L116,IF(OR(M118="b",M118="bs"),L120,)))</f>
        <v>ΣΙΓΑΛΑΣ</v>
      </c>
      <c r="O118" s="330"/>
      <c r="P118" s="331"/>
      <c r="Q118" s="331"/>
      <c r="R118" s="118"/>
    </row>
    <row r="119" spans="1:18" s="46" customFormat="1" ht="9" customHeight="1">
      <c r="A119" s="120" t="s">
        <v>153</v>
      </c>
      <c r="B119" s="107"/>
      <c r="C119" s="107" t="s">
        <v>818</v>
      </c>
      <c r="D119" s="108"/>
      <c r="E119" s="128" t="s">
        <v>360</v>
      </c>
      <c r="F119" s="128" t="s">
        <v>369</v>
      </c>
      <c r="G119" s="128"/>
      <c r="H119" s="128">
        <f>IF($D119="","",VLOOKUP($D119,#REF!,4))</f>
      </c>
      <c r="I119" s="328"/>
      <c r="J119" s="329" t="str">
        <f>UPPER(IF(OR(I120="a",I120="as"),E119,IF(OR(I120="b",I120="bs"),E120,)))</f>
        <v>ΣΙΓΑΛΑΣ</v>
      </c>
      <c r="K119" s="330"/>
      <c r="L119" s="341"/>
      <c r="M119" s="342"/>
      <c r="N119" s="334" t="s">
        <v>819</v>
      </c>
      <c r="O119" s="343"/>
      <c r="P119" s="331"/>
      <c r="Q119" s="331"/>
      <c r="R119" s="118"/>
    </row>
    <row r="120" spans="1:18" s="46" customFormat="1" ht="9" customHeight="1">
      <c r="A120" s="120" t="s">
        <v>154</v>
      </c>
      <c r="B120" s="107"/>
      <c r="C120" s="107"/>
      <c r="D120" s="108"/>
      <c r="E120" s="128" t="s">
        <v>531</v>
      </c>
      <c r="F120" s="128" t="s">
        <v>254</v>
      </c>
      <c r="G120" s="128"/>
      <c r="H120" s="128">
        <f>IF($D120="","",VLOOKUP($D120,#REF!,4))</f>
      </c>
      <c r="I120" s="333" t="s">
        <v>363</v>
      </c>
      <c r="J120" s="334" t="s">
        <v>819</v>
      </c>
      <c r="K120" s="335" t="s">
        <v>820</v>
      </c>
      <c r="L120" s="329" t="str">
        <f>UPPER(IF(OR(K120="a",K120="as"),J119,IF(OR(K120="b",K120="bs"),J121,)))</f>
        <v>ΣΙΓΑΛΑΣ</v>
      </c>
      <c r="M120" s="344"/>
      <c r="N120" s="331"/>
      <c r="O120" s="337"/>
      <c r="P120" s="331"/>
      <c r="Q120" s="331"/>
      <c r="R120" s="118"/>
    </row>
    <row r="121" spans="1:18" s="46" customFormat="1" ht="9" customHeight="1">
      <c r="A121" s="209" t="s">
        <v>155</v>
      </c>
      <c r="B121" s="107"/>
      <c r="C121" s="107"/>
      <c r="D121" s="108"/>
      <c r="E121" s="128" t="s">
        <v>539</v>
      </c>
      <c r="F121" s="128" t="s">
        <v>268</v>
      </c>
      <c r="G121" s="128"/>
      <c r="H121" s="128">
        <f>IF($D121="","",VLOOKUP($D121,#REF!,4))</f>
      </c>
      <c r="I121" s="328"/>
      <c r="J121" s="329" t="str">
        <f>UPPER(IF(OR(I122="a",I122="as"),E121,IF(OR(I122="b",I122="bs"),E122,)))</f>
        <v>ΔΗΜΗΤΡΟΠΟΥΛΟΣ</v>
      </c>
      <c r="K121" s="345"/>
      <c r="L121" s="334" t="s">
        <v>827</v>
      </c>
      <c r="M121" s="338"/>
      <c r="N121" s="331"/>
      <c r="O121" s="337"/>
      <c r="P121" s="331"/>
      <c r="Q121" s="331"/>
      <c r="R121" s="118"/>
    </row>
    <row r="122" spans="1:18" s="46" customFormat="1" ht="9" customHeight="1">
      <c r="A122" s="209" t="s">
        <v>156</v>
      </c>
      <c r="B122" s="107"/>
      <c r="C122" s="107"/>
      <c r="D122" s="108"/>
      <c r="E122" s="128" t="s">
        <v>226</v>
      </c>
      <c r="F122" s="128">
        <f>IF($D122="","",VLOOKUP($D122,#REF!,3))</f>
      </c>
      <c r="G122" s="128"/>
      <c r="H122" s="128">
        <f>IF($D122="","",VLOOKUP($D122,#REF!,4))</f>
      </c>
      <c r="I122" s="333" t="s">
        <v>363</v>
      </c>
      <c r="J122" s="334"/>
      <c r="K122" s="331"/>
      <c r="L122" s="338"/>
      <c r="M122" s="346"/>
      <c r="N122" s="339" t="s">
        <v>13</v>
      </c>
      <c r="O122" s="340" t="s">
        <v>365</v>
      </c>
      <c r="P122" s="329" t="str">
        <f>UPPER(IF(OR(O122="a",O122="as"),N118,IF(OR(O122="b",O122="bs"),N126,)))</f>
        <v>ΗΛΙΟΠΟΥΛΟΣ</v>
      </c>
      <c r="Q122" s="330"/>
      <c r="R122" s="118"/>
    </row>
    <row r="123" spans="1:18" s="46" customFormat="1" ht="9" customHeight="1">
      <c r="A123" s="209" t="s">
        <v>157</v>
      </c>
      <c r="B123" s="107"/>
      <c r="C123" s="107"/>
      <c r="D123" s="108"/>
      <c r="E123" s="128" t="s">
        <v>482</v>
      </c>
      <c r="F123" s="128" t="s">
        <v>233</v>
      </c>
      <c r="G123" s="128"/>
      <c r="H123" s="128">
        <f>IF($D123="","",VLOOKUP($D123,#REF!,4))</f>
      </c>
      <c r="I123" s="328"/>
      <c r="J123" s="329" t="str">
        <f>UPPER(IF(OR(I124="a",I124="as"),E123,IF(OR(I124="b",I124="bs"),E124,)))</f>
        <v>ΛΙΑΡΟΣ</v>
      </c>
      <c r="K123" s="330"/>
      <c r="L123" s="331"/>
      <c r="M123" s="331"/>
      <c r="N123" s="331"/>
      <c r="O123" s="337"/>
      <c r="P123" s="334" t="s">
        <v>940</v>
      </c>
      <c r="Q123" s="338"/>
      <c r="R123" s="118"/>
    </row>
    <row r="124" spans="1:18" s="46" customFormat="1" ht="9" customHeight="1">
      <c r="A124" s="209" t="s">
        <v>158</v>
      </c>
      <c r="B124" s="107"/>
      <c r="C124" s="107"/>
      <c r="D124" s="108"/>
      <c r="E124" s="128" t="s">
        <v>226</v>
      </c>
      <c r="F124" s="128">
        <f>IF($D124="","",VLOOKUP($D124,#REF!,3))</f>
      </c>
      <c r="G124" s="128"/>
      <c r="H124" s="128"/>
      <c r="I124" s="333" t="s">
        <v>363</v>
      </c>
      <c r="J124" s="334"/>
      <c r="K124" s="335" t="s">
        <v>824</v>
      </c>
      <c r="L124" s="329" t="str">
        <f>UPPER(IF(OR(K124="a",K124="as"),J123,IF(OR(K124="b",K124="bs"),J125,)))</f>
        <v>ΔΙΑΜΑΝΤΑΚΟΣ</v>
      </c>
      <c r="M124" s="330"/>
      <c r="N124" s="331"/>
      <c r="O124" s="337"/>
      <c r="P124" s="331"/>
      <c r="Q124" s="338"/>
      <c r="R124" s="118"/>
    </row>
    <row r="125" spans="1:18" s="46" customFormat="1" ht="9" customHeight="1">
      <c r="A125" s="120" t="s">
        <v>159</v>
      </c>
      <c r="B125" s="107"/>
      <c r="C125" s="107"/>
      <c r="D125" s="108"/>
      <c r="E125" s="128" t="s">
        <v>484</v>
      </c>
      <c r="F125" s="128" t="s">
        <v>248</v>
      </c>
      <c r="G125" s="128"/>
      <c r="H125" s="128">
        <f>IF($D125="","",VLOOKUP($D125,#REF!,4))</f>
      </c>
      <c r="I125" s="328"/>
      <c r="J125" s="329" t="str">
        <f>UPPER(IF(OR(I126="a",I126="as"),E125,IF(OR(I126="b",I126="bs"),E126,)))</f>
        <v>ΔΙΑΜΑΝΤΑΚΟΣ</v>
      </c>
      <c r="K125" s="336"/>
      <c r="L125" s="334" t="s">
        <v>819</v>
      </c>
      <c r="M125" s="337"/>
      <c r="N125" s="331"/>
      <c r="O125" s="337"/>
      <c r="P125" s="331"/>
      <c r="Q125" s="338"/>
      <c r="R125" s="118"/>
    </row>
    <row r="126" spans="1:18" s="46" customFormat="1" ht="9" customHeight="1">
      <c r="A126" s="120" t="s">
        <v>160</v>
      </c>
      <c r="B126" s="107"/>
      <c r="C126" s="107"/>
      <c r="D126" s="108"/>
      <c r="E126" s="128" t="s">
        <v>540</v>
      </c>
      <c r="F126" s="128" t="s">
        <v>248</v>
      </c>
      <c r="G126" s="128"/>
      <c r="H126" s="128">
        <f>IF($D126="","",VLOOKUP($D126,#REF!,4))</f>
      </c>
      <c r="I126" s="333" t="s">
        <v>824</v>
      </c>
      <c r="J126" s="334" t="s">
        <v>854</v>
      </c>
      <c r="K126" s="338"/>
      <c r="L126" s="339" t="s">
        <v>13</v>
      </c>
      <c r="M126" s="340" t="s">
        <v>365</v>
      </c>
      <c r="N126" s="329" t="str">
        <f>UPPER(IF(OR(M126="a",M126="as"),L124,IF(OR(M126="b",M126="bs"),L128,)))</f>
        <v>ΗΛΙΟΠΟΥΛΟΣ</v>
      </c>
      <c r="O126" s="345"/>
      <c r="P126" s="331"/>
      <c r="Q126" s="338"/>
      <c r="R126" s="118"/>
    </row>
    <row r="127" spans="1:18" s="46" customFormat="1" ht="9" customHeight="1">
      <c r="A127" s="120" t="s">
        <v>161</v>
      </c>
      <c r="B127" s="107"/>
      <c r="C127" s="107"/>
      <c r="D127" s="108"/>
      <c r="E127" s="128" t="s">
        <v>541</v>
      </c>
      <c r="F127" s="128" t="s">
        <v>309</v>
      </c>
      <c r="G127" s="128"/>
      <c r="H127" s="128">
        <f>IF($D127="","",VLOOKUP($D127,#REF!,4))</f>
      </c>
      <c r="I127" s="328"/>
      <c r="J127" s="329" t="str">
        <f>UPPER(IF(OR(I128="a",I128="as"),E127,IF(OR(I128="b",I128="bs"),E128,)))</f>
        <v>ΗΛΙΟΠΟΥΛΟΣ</v>
      </c>
      <c r="K127" s="330"/>
      <c r="L127" s="341"/>
      <c r="M127" s="342"/>
      <c r="N127" s="334" t="s">
        <v>868</v>
      </c>
      <c r="O127" s="331"/>
      <c r="P127" s="331"/>
      <c r="Q127" s="338"/>
      <c r="R127" s="118"/>
    </row>
    <row r="128" spans="1:18" s="46" customFormat="1" ht="9" customHeight="1">
      <c r="A128" s="120" t="s">
        <v>162</v>
      </c>
      <c r="B128" s="107"/>
      <c r="C128" s="107"/>
      <c r="D128" s="108"/>
      <c r="E128" s="128" t="s">
        <v>477</v>
      </c>
      <c r="F128" s="128" t="s">
        <v>233</v>
      </c>
      <c r="G128" s="128"/>
      <c r="H128" s="128">
        <f>IF($D128="","",VLOOKUP($D128,#REF!,4))</f>
      </c>
      <c r="I128" s="333" t="s">
        <v>365</v>
      </c>
      <c r="J128" s="334" t="s">
        <v>898</v>
      </c>
      <c r="K128" s="335" t="s">
        <v>820</v>
      </c>
      <c r="L128" s="329" t="str">
        <f>UPPER(IF(OR(K128="a",K128="as"),J127,IF(OR(K128="b",K128="bs"),J129,)))</f>
        <v>ΗΛΙΟΠΟΥΛΟΣ</v>
      </c>
      <c r="M128" s="344"/>
      <c r="N128" s="331"/>
      <c r="O128" s="331"/>
      <c r="P128" s="331"/>
      <c r="Q128" s="338"/>
      <c r="R128" s="118"/>
    </row>
    <row r="129" spans="1:18" s="46" customFormat="1" ht="9" customHeight="1">
      <c r="A129" s="209" t="s">
        <v>163</v>
      </c>
      <c r="B129" s="107"/>
      <c r="C129" s="107"/>
      <c r="D129" s="108"/>
      <c r="E129" s="128" t="s">
        <v>226</v>
      </c>
      <c r="F129" s="128">
        <f>IF($D129="","",VLOOKUP($D129,#REF!,3))</f>
      </c>
      <c r="G129" s="128"/>
      <c r="H129" s="128">
        <f>IF($D129="","",VLOOKUP($D129,#REF!,4))</f>
      </c>
      <c r="I129" s="328"/>
      <c r="J129" s="329" t="str">
        <f>UPPER(IF(OR(I130="a",I130="as"),E129,IF(OR(I130="b",I130="bs"),E130,)))</f>
        <v>ΜΑΝΤΖΑΒΙΝΟΣ</v>
      </c>
      <c r="K129" s="345"/>
      <c r="L129" s="334" t="s">
        <v>826</v>
      </c>
      <c r="M129" s="338"/>
      <c r="N129" s="331"/>
      <c r="O129" s="331"/>
      <c r="P129" s="331"/>
      <c r="Q129" s="338"/>
      <c r="R129" s="118"/>
    </row>
    <row r="130" spans="1:18" s="46" customFormat="1" ht="9" customHeight="1">
      <c r="A130" s="146" t="s">
        <v>164</v>
      </c>
      <c r="B130" s="107"/>
      <c r="C130" s="107"/>
      <c r="D130" s="108">
        <v>10</v>
      </c>
      <c r="E130" s="109" t="s">
        <v>471</v>
      </c>
      <c r="F130" s="109" t="s">
        <v>231</v>
      </c>
      <c r="G130" s="109"/>
      <c r="H130" s="109"/>
      <c r="I130" s="333" t="s">
        <v>366</v>
      </c>
      <c r="J130" s="334"/>
      <c r="K130" s="331"/>
      <c r="L130" s="338"/>
      <c r="M130" s="346"/>
      <c r="N130" s="338"/>
      <c r="O130" s="338"/>
      <c r="P130" s="338"/>
      <c r="Q130" s="338"/>
      <c r="R130" s="118"/>
    </row>
    <row r="131" spans="1:18" s="46" customFormat="1" ht="9" customHeight="1">
      <c r="A131" s="105" t="s">
        <v>165</v>
      </c>
      <c r="B131" s="107"/>
      <c r="C131" s="107"/>
      <c r="D131" s="108">
        <v>15</v>
      </c>
      <c r="E131" s="109" t="s">
        <v>475</v>
      </c>
      <c r="F131" s="109" t="s">
        <v>290</v>
      </c>
      <c r="G131" s="109"/>
      <c r="H131" s="109"/>
      <c r="I131" s="328"/>
      <c r="J131" s="329" t="str">
        <f>UPPER(IF(OR(I132="a",I132="as"),E131,IF(OR(I132="b",I132="bs"),E132,)))</f>
        <v>ΣΦΕΤΣΑΣ</v>
      </c>
      <c r="K131" s="330"/>
      <c r="L131" s="331"/>
      <c r="M131" s="331"/>
      <c r="N131" s="331"/>
      <c r="O131" s="331"/>
      <c r="P131" s="331"/>
      <c r="Q131" s="338"/>
      <c r="R131" s="118"/>
    </row>
    <row r="132" spans="1:18" s="46" customFormat="1" ht="9" customHeight="1">
      <c r="A132" s="209" t="s">
        <v>166</v>
      </c>
      <c r="B132" s="107"/>
      <c r="C132" s="107"/>
      <c r="D132" s="108"/>
      <c r="E132" s="128" t="s">
        <v>226</v>
      </c>
      <c r="F132" s="128">
        <f>IF($D132="","",VLOOKUP($D132,#REF!,3))</f>
      </c>
      <c r="G132" s="128"/>
      <c r="H132" s="128">
        <f>IF($D132="","",VLOOKUP($D132,#REF!,4))</f>
      </c>
      <c r="I132" s="333" t="s">
        <v>364</v>
      </c>
      <c r="J132" s="334"/>
      <c r="K132" s="335" t="s">
        <v>821</v>
      </c>
      <c r="L132" s="329" t="str">
        <f>UPPER(IF(OR(K132="a",K132="as"),J131,IF(OR(K132="b",K132="bs"),J133,)))</f>
        <v>ΣΦΕΤΣΑΣ</v>
      </c>
      <c r="M132" s="330"/>
      <c r="N132" s="331"/>
      <c r="O132" s="331"/>
      <c r="P132" s="331"/>
      <c r="Q132" s="338"/>
      <c r="R132" s="118"/>
    </row>
    <row r="133" spans="1:18" s="46" customFormat="1" ht="9" customHeight="1">
      <c r="A133" s="120" t="s">
        <v>167</v>
      </c>
      <c r="B133" s="107"/>
      <c r="C133" s="107"/>
      <c r="D133" s="108"/>
      <c r="E133" s="128" t="s">
        <v>548</v>
      </c>
      <c r="F133" s="128" t="s">
        <v>228</v>
      </c>
      <c r="G133" s="128"/>
      <c r="H133" s="128">
        <f>IF($D133="","",VLOOKUP($D133,#REF!,4))</f>
      </c>
      <c r="I133" s="328"/>
      <c r="J133" s="329" t="str">
        <f>UPPER(IF(OR(I134="a",I134="as"),E133,IF(OR(I134="b",I134="bs"),E134,)))</f>
        <v>ΜΠΕΛΟΣ</v>
      </c>
      <c r="K133" s="336"/>
      <c r="L133" s="334" t="s">
        <v>899</v>
      </c>
      <c r="M133" s="337"/>
      <c r="N133" s="331"/>
      <c r="O133" s="331"/>
      <c r="P133" s="331"/>
      <c r="Q133" s="338"/>
      <c r="R133" s="118"/>
    </row>
    <row r="134" spans="1:18" s="46" customFormat="1" ht="9" customHeight="1">
      <c r="A134" s="120" t="s">
        <v>168</v>
      </c>
      <c r="B134" s="107"/>
      <c r="C134" s="107"/>
      <c r="D134" s="108"/>
      <c r="E134" s="128" t="s">
        <v>542</v>
      </c>
      <c r="F134" s="128" t="s">
        <v>314</v>
      </c>
      <c r="G134" s="128"/>
      <c r="H134" s="128">
        <f>IF($D134="","",VLOOKUP($D134,#REF!,4))</f>
      </c>
      <c r="I134" s="333" t="s">
        <v>820</v>
      </c>
      <c r="J134" s="334" t="s">
        <v>819</v>
      </c>
      <c r="K134" s="338"/>
      <c r="L134" s="339" t="s">
        <v>13</v>
      </c>
      <c r="M134" s="340" t="s">
        <v>365</v>
      </c>
      <c r="N134" s="329" t="str">
        <f>UPPER(IF(OR(M134="a",M134="as"),L132,IF(OR(M134="b",M134="bs"),L136,)))</f>
        <v>ΜΑΓΚΡΙΩΤΗΣ</v>
      </c>
      <c r="O134" s="330"/>
      <c r="P134" s="331"/>
      <c r="Q134" s="331"/>
      <c r="R134" s="118"/>
    </row>
    <row r="135" spans="1:18" s="46" customFormat="1" ht="9" customHeight="1">
      <c r="A135" s="120" t="s">
        <v>169</v>
      </c>
      <c r="B135" s="107"/>
      <c r="C135" s="107"/>
      <c r="D135" s="108"/>
      <c r="E135" s="128" t="s">
        <v>543</v>
      </c>
      <c r="F135" s="128" t="s">
        <v>544</v>
      </c>
      <c r="G135" s="128"/>
      <c r="H135" s="128">
        <f>IF($D135="","",VLOOKUP($D135,#REF!,4))</f>
      </c>
      <c r="I135" s="328"/>
      <c r="J135" s="329" t="str">
        <f>UPPER(IF(OR(I136="a",I136="as"),E135,IF(OR(I136="b",I136="bs"),E136,)))</f>
        <v>ΜΑΓΚΡΙΩΤΗΣ</v>
      </c>
      <c r="K135" s="330"/>
      <c r="L135" s="341"/>
      <c r="M135" s="342"/>
      <c r="N135" s="334" t="s">
        <v>941</v>
      </c>
      <c r="O135" s="343"/>
      <c r="P135" s="331"/>
      <c r="Q135" s="331"/>
      <c r="R135" s="118"/>
    </row>
    <row r="136" spans="1:18" s="46" customFormat="1" ht="9" customHeight="1">
      <c r="A136" s="120" t="s">
        <v>170</v>
      </c>
      <c r="B136" s="107"/>
      <c r="C136" s="107"/>
      <c r="D136" s="108"/>
      <c r="E136" s="128" t="s">
        <v>499</v>
      </c>
      <c r="F136" s="128" t="s">
        <v>500</v>
      </c>
      <c r="G136" s="128"/>
      <c r="H136" s="128">
        <f>IF($D136="","",VLOOKUP($D136,#REF!,4))</f>
      </c>
      <c r="I136" s="333" t="s">
        <v>363</v>
      </c>
      <c r="J136" s="334" t="s">
        <v>819</v>
      </c>
      <c r="K136" s="335" t="s">
        <v>363</v>
      </c>
      <c r="L136" s="329" t="str">
        <f>UPPER(IF(OR(K136="a",K136="as"),J135,IF(OR(K136="b",K136="bs"),J137,)))</f>
        <v>ΜΑΓΚΡΙΩΤΗΣ</v>
      </c>
      <c r="M136" s="344"/>
      <c r="N136" s="331"/>
      <c r="O136" s="337"/>
      <c r="P136" s="331"/>
      <c r="Q136" s="331"/>
      <c r="R136" s="118"/>
    </row>
    <row r="137" spans="1:18" s="46" customFormat="1" ht="9" customHeight="1">
      <c r="A137" s="209" t="s">
        <v>171</v>
      </c>
      <c r="B137" s="107"/>
      <c r="C137" s="107"/>
      <c r="D137" s="108"/>
      <c r="E137" s="128" t="s">
        <v>545</v>
      </c>
      <c r="F137" s="128" t="s">
        <v>345</v>
      </c>
      <c r="G137" s="128"/>
      <c r="H137" s="128">
        <f>IF($D137="","",VLOOKUP($D137,#REF!,4))</f>
      </c>
      <c r="I137" s="328"/>
      <c r="J137" s="329" t="str">
        <f>UPPER(IF(OR(I138="a",I138="as"),E137,IF(OR(I138="b",I138="bs"),E138,)))</f>
        <v>ΜΗΛΙΟΣ</v>
      </c>
      <c r="K137" s="345"/>
      <c r="L137" s="334" t="s">
        <v>819</v>
      </c>
      <c r="M137" s="338"/>
      <c r="N137" s="331"/>
      <c r="O137" s="337"/>
      <c r="P137" s="331"/>
      <c r="Q137" s="331"/>
      <c r="R137" s="118"/>
    </row>
    <row r="138" spans="1:18" s="46" customFormat="1" ht="9" customHeight="1">
      <c r="A138" s="209" t="s">
        <v>172</v>
      </c>
      <c r="B138" s="107"/>
      <c r="C138" s="107"/>
      <c r="D138" s="108"/>
      <c r="E138" s="128" t="s">
        <v>226</v>
      </c>
      <c r="F138" s="128">
        <f>IF($D138="","",VLOOKUP($D138,#REF!,3))</f>
      </c>
      <c r="G138" s="128"/>
      <c r="H138" s="128">
        <f>IF($D138="","",VLOOKUP($D138,#REF!,4))</f>
      </c>
      <c r="I138" s="333" t="s">
        <v>363</v>
      </c>
      <c r="J138" s="334"/>
      <c r="K138" s="331"/>
      <c r="L138" s="338"/>
      <c r="M138" s="346"/>
      <c r="N138" s="339" t="s">
        <v>13</v>
      </c>
      <c r="O138" s="340" t="s">
        <v>366</v>
      </c>
      <c r="P138" s="329" t="str">
        <f>UPPER(IF(OR(O138="a",O138="as"),N134,IF(OR(O138="b",O138="bs"),N142,)))</f>
        <v>ΠΑΠΠΗΣ</v>
      </c>
      <c r="Q138" s="330"/>
      <c r="R138" s="118"/>
    </row>
    <row r="139" spans="1:18" s="46" customFormat="1" ht="9" customHeight="1">
      <c r="A139" s="209" t="s">
        <v>173</v>
      </c>
      <c r="B139" s="107"/>
      <c r="C139" s="107"/>
      <c r="D139" s="108"/>
      <c r="E139" s="128" t="s">
        <v>226</v>
      </c>
      <c r="F139" s="128">
        <f>IF($D139="","",VLOOKUP($D139,#REF!,3))</f>
      </c>
      <c r="G139" s="128"/>
      <c r="H139" s="128">
        <f>IF($D139="","",VLOOKUP($D139,#REF!,4))</f>
      </c>
      <c r="I139" s="328"/>
      <c r="J139" s="329" t="str">
        <f>UPPER(IF(OR(I140="a",I140="as"),E139,IF(OR(I140="b",I140="bs"),E140,)))</f>
        <v>ΚΑΡΑΝΙΚΑΣ</v>
      </c>
      <c r="K139" s="330"/>
      <c r="L139" s="331"/>
      <c r="M139" s="331"/>
      <c r="N139" s="331"/>
      <c r="O139" s="337"/>
      <c r="P139" s="334" t="s">
        <v>819</v>
      </c>
      <c r="Q139" s="338"/>
      <c r="R139" s="118"/>
    </row>
    <row r="140" spans="1:18" s="46" customFormat="1" ht="9" customHeight="1">
      <c r="A140" s="209" t="s">
        <v>174</v>
      </c>
      <c r="B140" s="107"/>
      <c r="C140" s="107"/>
      <c r="D140" s="108"/>
      <c r="E140" s="128" t="s">
        <v>378</v>
      </c>
      <c r="F140" s="128" t="s">
        <v>379</v>
      </c>
      <c r="G140" s="128"/>
      <c r="H140" s="128">
        <f>IF($D140="","",VLOOKUP($D140,#REF!,4))</f>
      </c>
      <c r="I140" s="333" t="s">
        <v>365</v>
      </c>
      <c r="J140" s="334"/>
      <c r="K140" s="335" t="s">
        <v>820</v>
      </c>
      <c r="L140" s="329" t="str">
        <f>UPPER(IF(OR(K140="a",K140="as"),J139,IF(OR(K140="b",K140="bs"),J141,)))</f>
        <v>ΚΑΡΑΝΙΚΑΣ</v>
      </c>
      <c r="M140" s="330"/>
      <c r="N140" s="331"/>
      <c r="O140" s="337"/>
      <c r="P140" s="331"/>
      <c r="Q140" s="338"/>
      <c r="R140" s="118"/>
    </row>
    <row r="141" spans="1:18" s="46" customFormat="1" ht="9" customHeight="1">
      <c r="A141" s="120" t="s">
        <v>175</v>
      </c>
      <c r="B141" s="107"/>
      <c r="C141" s="107"/>
      <c r="D141" s="108"/>
      <c r="E141" s="128" t="s">
        <v>546</v>
      </c>
      <c r="F141" s="128" t="s">
        <v>231</v>
      </c>
      <c r="G141" s="128"/>
      <c r="H141" s="128">
        <f>IF($D141="","",VLOOKUP($D141,#REF!,4))</f>
      </c>
      <c r="I141" s="328"/>
      <c r="J141" s="329" t="str">
        <f>UPPER(IF(OR(I142="a",I142="as"),E141,IF(OR(I142="b",I142="bs"),E142,)))</f>
        <v>ΣΟΦΟΣ</v>
      </c>
      <c r="K141" s="336"/>
      <c r="L141" s="334" t="s">
        <v>835</v>
      </c>
      <c r="M141" s="337"/>
      <c r="N141" s="331"/>
      <c r="O141" s="337"/>
      <c r="P141" s="331"/>
      <c r="Q141" s="338"/>
      <c r="R141" s="118"/>
    </row>
    <row r="142" spans="1:18" s="46" customFormat="1" ht="9" customHeight="1">
      <c r="A142" s="120" t="s">
        <v>176</v>
      </c>
      <c r="B142" s="107"/>
      <c r="C142" s="107"/>
      <c r="D142" s="108"/>
      <c r="E142" s="128" t="s">
        <v>269</v>
      </c>
      <c r="F142" s="128" t="s">
        <v>270</v>
      </c>
      <c r="G142" s="128"/>
      <c r="H142" s="128">
        <f>IF($D142="","",VLOOKUP($D142,#REF!,4))</f>
      </c>
      <c r="I142" s="333" t="s">
        <v>824</v>
      </c>
      <c r="J142" s="334" t="s">
        <v>819</v>
      </c>
      <c r="K142" s="338"/>
      <c r="L142" s="339" t="s">
        <v>13</v>
      </c>
      <c r="M142" s="340" t="s">
        <v>366</v>
      </c>
      <c r="N142" s="329" t="str">
        <f>UPPER(IF(OR(M142="a",M142="as"),L140,IF(OR(M142="b",M142="bs"),L144,)))</f>
        <v>ΠΑΠΠΗΣ</v>
      </c>
      <c r="O142" s="345"/>
      <c r="P142" s="331"/>
      <c r="Q142" s="338"/>
      <c r="R142" s="118"/>
    </row>
    <row r="143" spans="1:18" s="46" customFormat="1" ht="9" customHeight="1">
      <c r="A143" s="120" t="s">
        <v>177</v>
      </c>
      <c r="B143" s="107"/>
      <c r="C143" s="107"/>
      <c r="D143" s="108"/>
      <c r="E143" s="128" t="s">
        <v>527</v>
      </c>
      <c r="F143" s="128" t="s">
        <v>547</v>
      </c>
      <c r="G143" s="128"/>
      <c r="H143" s="128">
        <f>IF($D143="","",VLOOKUP($D143,#REF!,4))</f>
      </c>
      <c r="I143" s="328"/>
      <c r="J143" s="329" t="str">
        <f>UPPER(IF(OR(I144="a",I144="as"),E143,IF(OR(I144="b",I144="bs"),E144,)))</f>
        <v>ΤΡΥΦΩΝΟΠΟΥΛΟΣ</v>
      </c>
      <c r="K143" s="330"/>
      <c r="L143" s="341"/>
      <c r="M143" s="342"/>
      <c r="N143" s="334" t="s">
        <v>860</v>
      </c>
      <c r="O143" s="331"/>
      <c r="P143" s="331"/>
      <c r="Q143" s="331"/>
      <c r="R143" s="118"/>
    </row>
    <row r="144" spans="1:18" s="46" customFormat="1" ht="9" customHeight="1">
      <c r="A144" s="120" t="s">
        <v>178</v>
      </c>
      <c r="B144" s="107"/>
      <c r="C144" s="107"/>
      <c r="D144" s="108"/>
      <c r="E144" s="128" t="s">
        <v>846</v>
      </c>
      <c r="F144" s="128" t="s">
        <v>268</v>
      </c>
      <c r="G144" s="128"/>
      <c r="H144" s="128">
        <f>IF($D144="","",VLOOKUP($D144,#REF!,4))</f>
      </c>
      <c r="I144" s="333" t="s">
        <v>365</v>
      </c>
      <c r="J144" s="334" t="s">
        <v>847</v>
      </c>
      <c r="K144" s="335" t="s">
        <v>844</v>
      </c>
      <c r="L144" s="329" t="str">
        <f>UPPER(IF(OR(K144="a",K144="as"),J143,IF(OR(K144="b",K144="bs"),J145,)))</f>
        <v>ΠΑΠΠΗΣ</v>
      </c>
      <c r="M144" s="344"/>
      <c r="N144" s="331"/>
      <c r="O144" s="331"/>
      <c r="P144" s="331"/>
      <c r="Q144" s="331"/>
      <c r="R144" s="118"/>
    </row>
    <row r="145" spans="1:18" s="46" customFormat="1" ht="9" customHeight="1">
      <c r="A145" s="209" t="s">
        <v>179</v>
      </c>
      <c r="B145" s="107"/>
      <c r="C145" s="107"/>
      <c r="D145" s="108"/>
      <c r="E145" s="128" t="s">
        <v>226</v>
      </c>
      <c r="F145" s="128">
        <f>IF($D145="","",VLOOKUP($D145,#REF!,3))</f>
      </c>
      <c r="G145" s="128"/>
      <c r="H145" s="128">
        <f>IF($D145="","",VLOOKUP($D145,#REF!,4))</f>
      </c>
      <c r="I145" s="328"/>
      <c r="J145" s="329" t="str">
        <f>UPPER(IF(OR(I146="a",I146="as"),E145,IF(OR(I146="b",I146="bs"),E146,)))</f>
        <v>ΠΑΠΠΗΣ</v>
      </c>
      <c r="K145" s="345"/>
      <c r="L145" s="334" t="s">
        <v>833</v>
      </c>
      <c r="M145" s="338"/>
      <c r="N145" s="331"/>
      <c r="O145" s="331"/>
      <c r="P145" s="331"/>
      <c r="Q145" s="331"/>
      <c r="R145" s="118"/>
    </row>
    <row r="146" spans="1:18" s="46" customFormat="1" ht="9" customHeight="1">
      <c r="A146" s="146" t="s">
        <v>180</v>
      </c>
      <c r="B146" s="107"/>
      <c r="C146" s="107"/>
      <c r="D146" s="108">
        <v>2</v>
      </c>
      <c r="E146" s="109" t="s">
        <v>463</v>
      </c>
      <c r="F146" s="109" t="s">
        <v>228</v>
      </c>
      <c r="G146" s="109"/>
      <c r="H146" s="109"/>
      <c r="I146" s="333" t="s">
        <v>366</v>
      </c>
      <c r="J146" s="334"/>
      <c r="K146" s="331"/>
      <c r="L146" s="338"/>
      <c r="M146" s="346"/>
      <c r="N146" s="338"/>
      <c r="O146" s="338"/>
      <c r="P146" s="331"/>
      <c r="Q146" s="331"/>
      <c r="R146" s="118"/>
    </row>
    <row r="147" spans="1:18" s="46" customFormat="1" ht="3" customHeight="1">
      <c r="A147" s="225"/>
      <c r="B147" s="226"/>
      <c r="C147" s="226"/>
      <c r="D147" s="227"/>
      <c r="E147" s="228"/>
      <c r="F147" s="228"/>
      <c r="G147" s="229"/>
      <c r="H147" s="228"/>
      <c r="I147" s="230"/>
      <c r="J147" s="135"/>
      <c r="K147" s="135"/>
      <c r="L147" s="135"/>
      <c r="M147" s="215"/>
      <c r="N147" s="135"/>
      <c r="O147" s="135"/>
      <c r="P147" s="135"/>
      <c r="Q147" s="135"/>
      <c r="R147" s="118"/>
    </row>
    <row r="148" spans="1:17" s="17" customFormat="1" ht="10.5" customHeight="1">
      <c r="A148" s="159" t="s">
        <v>26</v>
      </c>
      <c r="B148" s="160"/>
      <c r="C148" s="161"/>
      <c r="D148" s="231" t="s">
        <v>27</v>
      </c>
      <c r="E148" s="237" t="s">
        <v>28</v>
      </c>
      <c r="F148" s="231" t="s">
        <v>27</v>
      </c>
      <c r="G148" s="164" t="s">
        <v>28</v>
      </c>
      <c r="H148" s="233"/>
      <c r="I148" s="231" t="s">
        <v>27</v>
      </c>
      <c r="J148" s="163" t="s">
        <v>111</v>
      </c>
      <c r="K148" s="166"/>
      <c r="L148" s="163" t="s">
        <v>30</v>
      </c>
      <c r="M148" s="167"/>
      <c r="N148" s="168" t="s">
        <v>31</v>
      </c>
      <c r="O148" s="168"/>
      <c r="P148" s="168">
        <f>$P$72</f>
        <v>0</v>
      </c>
      <c r="Q148" s="167"/>
    </row>
    <row r="149" spans="1:17" s="17" customFormat="1" ht="9" customHeight="1">
      <c r="A149" s="172" t="s">
        <v>32</v>
      </c>
      <c r="B149" s="171"/>
      <c r="C149" s="173">
        <f aca="true" t="shared" si="0" ref="C149:C156">C73</f>
        <v>0</v>
      </c>
      <c r="D149" s="174">
        <f>'m2(40-49)'!D73</f>
        <v>1</v>
      </c>
      <c r="E149" s="171" t="str">
        <f aca="true" t="shared" si="1" ref="E149:E156">E73</f>
        <v>ΒΑΖΑΙΟΣ</v>
      </c>
      <c r="F149" s="174">
        <f>'m2(40-49)'!F73</f>
        <v>9</v>
      </c>
      <c r="G149" s="171" t="str">
        <f aca="true" t="shared" si="2" ref="G149:G156">G73</f>
        <v>ΚΥΡΙΑΚΟΠΟΥΛΟΣ</v>
      </c>
      <c r="H149" s="238">
        <f>'m2(40-49)'!H73</f>
        <v>0</v>
      </c>
      <c r="I149" s="176" t="s">
        <v>33</v>
      </c>
      <c r="J149" s="171"/>
      <c r="K149" s="177"/>
      <c r="L149" s="171"/>
      <c r="M149" s="178"/>
      <c r="N149" s="179" t="s">
        <v>34</v>
      </c>
      <c r="O149" s="180"/>
      <c r="P149" s="180"/>
      <c r="Q149" s="181"/>
    </row>
    <row r="150" spans="1:17" s="17" customFormat="1" ht="9" customHeight="1">
      <c r="A150" s="172" t="s">
        <v>35</v>
      </c>
      <c r="B150" s="171"/>
      <c r="C150" s="173">
        <f t="shared" si="0"/>
        <v>0</v>
      </c>
      <c r="D150" s="174">
        <f>'m2(40-49)'!D74</f>
        <v>2</v>
      </c>
      <c r="E150" s="171" t="str">
        <f t="shared" si="1"/>
        <v>ΠΑΠΠΗΣ</v>
      </c>
      <c r="F150" s="174">
        <f>'m2(40-49)'!F74</f>
        <v>10</v>
      </c>
      <c r="G150" s="171" t="str">
        <f t="shared" si="2"/>
        <v>ΜΑΤΖΑΒΙΝΟΣ</v>
      </c>
      <c r="H150" s="238">
        <f>'m2(40-49)'!H74</f>
        <v>0</v>
      </c>
      <c r="I150" s="176" t="s">
        <v>36</v>
      </c>
      <c r="J150" s="171"/>
      <c r="K150" s="177"/>
      <c r="L150" s="171"/>
      <c r="M150" s="178"/>
      <c r="N150" s="182">
        <f>'m2(40-49)'!$N$74</f>
        <v>0</v>
      </c>
      <c r="O150" s="183"/>
      <c r="P150" s="184"/>
      <c r="Q150" s="185"/>
    </row>
    <row r="151" spans="1:17" s="17" customFormat="1" ht="9" customHeight="1">
      <c r="A151" s="186" t="s">
        <v>37</v>
      </c>
      <c r="B151" s="184"/>
      <c r="C151" s="187">
        <f t="shared" si="0"/>
        <v>0</v>
      </c>
      <c r="D151" s="174">
        <f>'m2(40-49)'!D75</f>
        <v>3</v>
      </c>
      <c r="E151" s="171" t="str">
        <f t="shared" si="1"/>
        <v>ΓΕΩΡΓΑΚΟΠΟΥΛΟΣ</v>
      </c>
      <c r="F151" s="174">
        <f>'m2(40-49)'!F75</f>
        <v>11</v>
      </c>
      <c r="G151" s="171" t="str">
        <f t="shared" si="2"/>
        <v>ΞΥΛΑΣ</v>
      </c>
      <c r="H151" s="238">
        <f>'m2(40-49)'!H75</f>
        <v>0</v>
      </c>
      <c r="I151" s="176" t="s">
        <v>38</v>
      </c>
      <c r="J151" s="171"/>
      <c r="K151" s="177"/>
      <c r="L151" s="171"/>
      <c r="M151" s="178"/>
      <c r="N151" s="179" t="s">
        <v>39</v>
      </c>
      <c r="O151" s="180"/>
      <c r="P151" s="180"/>
      <c r="Q151" s="181"/>
    </row>
    <row r="152" spans="1:17" s="17" customFormat="1" ht="9" customHeight="1">
      <c r="A152" s="188"/>
      <c r="B152" s="93"/>
      <c r="C152" s="189">
        <f t="shared" si="0"/>
        <v>0</v>
      </c>
      <c r="D152" s="174">
        <f>'m2(40-49)'!D76</f>
        <v>4</v>
      </c>
      <c r="E152" s="171" t="str">
        <f t="shared" si="1"/>
        <v>ΓΕΩΡΓΙΑΔΗΣ</v>
      </c>
      <c r="F152" s="174">
        <f>'m2(40-49)'!F76</f>
        <v>12</v>
      </c>
      <c r="G152" s="171" t="str">
        <f t="shared" si="2"/>
        <v>ΑΘΑΝΑΣΙΑΔΗΣ</v>
      </c>
      <c r="H152" s="238">
        <f>'m2(40-49)'!H76</f>
        <v>0</v>
      </c>
      <c r="I152" s="176" t="s">
        <v>40</v>
      </c>
      <c r="J152" s="171"/>
      <c r="K152" s="177"/>
      <c r="L152" s="171"/>
      <c r="M152" s="178"/>
      <c r="N152" s="171"/>
      <c r="O152" s="177"/>
      <c r="P152" s="171"/>
      <c r="Q152" s="178"/>
    </row>
    <row r="153" spans="1:17" s="17" customFormat="1" ht="9" customHeight="1">
      <c r="A153" s="190" t="s">
        <v>41</v>
      </c>
      <c r="B153" s="191"/>
      <c r="C153" s="239">
        <f t="shared" si="0"/>
        <v>0</v>
      </c>
      <c r="D153" s="174">
        <f>'m2(40-49)'!D77</f>
        <v>5</v>
      </c>
      <c r="E153" s="171" t="str">
        <f t="shared" si="1"/>
        <v>ΤΣΑΟΥΣΗΣ</v>
      </c>
      <c r="F153" s="174">
        <f>'m2(40-49)'!F77</f>
        <v>13</v>
      </c>
      <c r="G153" s="171" t="str">
        <f t="shared" si="2"/>
        <v>ΚΟΛΛΑΡΟΣ</v>
      </c>
      <c r="H153" s="238">
        <f>'m2(40-49)'!H77</f>
        <v>0</v>
      </c>
      <c r="I153" s="176" t="s">
        <v>42</v>
      </c>
      <c r="J153" s="171"/>
      <c r="K153" s="177"/>
      <c r="L153" s="171"/>
      <c r="M153" s="178"/>
      <c r="N153" s="184">
        <f>N77</f>
        <v>0</v>
      </c>
      <c r="O153" s="183"/>
      <c r="P153" s="184"/>
      <c r="Q153" s="185"/>
    </row>
    <row r="154" spans="1:17" s="17" customFormat="1" ht="9" customHeight="1">
      <c r="A154" s="172" t="s">
        <v>32</v>
      </c>
      <c r="B154" s="171"/>
      <c r="C154" s="173">
        <f t="shared" si="0"/>
        <v>0</v>
      </c>
      <c r="D154" s="174">
        <f>'m2(40-49)'!D78</f>
        <v>6</v>
      </c>
      <c r="E154" s="171" t="str">
        <f t="shared" si="1"/>
        <v>ΚΟΡΟΞΕΝΙΔΗΣ</v>
      </c>
      <c r="F154" s="174">
        <f>'m2(40-49)'!F78</f>
        <v>14</v>
      </c>
      <c r="G154" s="171" t="str">
        <f t="shared" si="2"/>
        <v>ΠΑΤΣΕΑΣ</v>
      </c>
      <c r="H154" s="238">
        <f>'m2(40-49)'!H78</f>
        <v>0</v>
      </c>
      <c r="I154" s="176" t="s">
        <v>43</v>
      </c>
      <c r="J154" s="171"/>
      <c r="K154" s="177"/>
      <c r="L154" s="171"/>
      <c r="M154" s="178"/>
      <c r="N154" s="179" t="s">
        <v>181</v>
      </c>
      <c r="O154" s="180"/>
      <c r="P154" s="180"/>
      <c r="Q154" s="181"/>
    </row>
    <row r="155" spans="1:17" s="17" customFormat="1" ht="9" customHeight="1">
      <c r="A155" s="172" t="s">
        <v>44</v>
      </c>
      <c r="B155" s="171"/>
      <c r="C155" s="173">
        <f t="shared" si="0"/>
        <v>0</v>
      </c>
      <c r="D155" s="174">
        <f>'m2(40-49)'!D79</f>
        <v>7</v>
      </c>
      <c r="E155" s="171" t="str">
        <f t="shared" si="1"/>
        <v>ΞΥΝΟΣ</v>
      </c>
      <c r="F155" s="174">
        <f>'m2(40-49)'!F79</f>
        <v>15</v>
      </c>
      <c r="G155" s="171" t="str">
        <f t="shared" si="2"/>
        <v>ΣΦΕΤΣΑΣ</v>
      </c>
      <c r="H155" s="238">
        <f>'m2(40-49)'!H79</f>
        <v>0</v>
      </c>
      <c r="I155" s="176" t="s">
        <v>45</v>
      </c>
      <c r="J155" s="171"/>
      <c r="K155" s="177"/>
      <c r="L155" s="171"/>
      <c r="M155" s="178"/>
      <c r="N155" s="171">
        <f>N79</f>
        <v>0</v>
      </c>
      <c r="O155" s="177"/>
      <c r="P155" s="171"/>
      <c r="Q155" s="178"/>
    </row>
    <row r="156" spans="1:17" s="17" customFormat="1" ht="9" customHeight="1">
      <c r="A156" s="186" t="s">
        <v>46</v>
      </c>
      <c r="B156" s="184"/>
      <c r="C156" s="187">
        <f t="shared" si="0"/>
        <v>0</v>
      </c>
      <c r="D156" s="195">
        <f>'m2(40-49)'!D80</f>
        <v>8</v>
      </c>
      <c r="E156" s="184" t="str">
        <f t="shared" si="1"/>
        <v>ΔΕΛΗΣ</v>
      </c>
      <c r="F156" s="195">
        <f>'m2(40-49)'!F80</f>
        <v>16</v>
      </c>
      <c r="G156" s="184" t="str">
        <f t="shared" si="2"/>
        <v>ΣΑΚΚΟΥΛΑΣ</v>
      </c>
      <c r="H156" s="240">
        <f>'m2(40-49)'!H80</f>
        <v>0</v>
      </c>
      <c r="I156" s="199" t="s">
        <v>47</v>
      </c>
      <c r="J156" s="184"/>
      <c r="K156" s="183"/>
      <c r="L156" s="184"/>
      <c r="M156" s="185"/>
      <c r="N156" s="184" t="str">
        <f>N80</f>
        <v>ΤΑΜΠΟΣΗ ΤΕΡΕΖΑ</v>
      </c>
      <c r="O156" s="183"/>
      <c r="P156" s="184"/>
      <c r="Q156" s="185"/>
    </row>
    <row r="157" spans="1:17" s="18" customFormat="1" ht="9.75">
      <c r="A157" s="93"/>
      <c r="B157" s="94"/>
      <c r="C157" s="94"/>
      <c r="D157" s="94"/>
      <c r="E157" s="95"/>
      <c r="F157" s="95"/>
      <c r="G157" s="23"/>
      <c r="H157" s="95"/>
      <c r="I157" s="96"/>
      <c r="J157" s="94" t="s">
        <v>49</v>
      </c>
      <c r="K157" s="96"/>
      <c r="L157" s="94" t="s">
        <v>23</v>
      </c>
      <c r="M157" s="96"/>
      <c r="N157" s="94" t="s">
        <v>24</v>
      </c>
      <c r="O157" s="96"/>
      <c r="P157" s="94" t="s">
        <v>25</v>
      </c>
      <c r="Q157" s="97"/>
    </row>
    <row r="158" spans="1:17" s="18" customFormat="1" ht="3.75" customHeight="1" thickBot="1">
      <c r="A158" s="241"/>
      <c r="B158" s="99"/>
      <c r="C158" s="69"/>
      <c r="D158" s="99"/>
      <c r="E158" s="100"/>
      <c r="F158" s="100"/>
      <c r="G158" s="101"/>
      <c r="H158" s="100"/>
      <c r="I158" s="102"/>
      <c r="J158" s="99"/>
      <c r="K158" s="102"/>
      <c r="L158" s="99"/>
      <c r="M158" s="102"/>
      <c r="N158" s="99"/>
      <c r="O158" s="102"/>
      <c r="P158" s="99"/>
      <c r="Q158" s="103"/>
    </row>
    <row r="159" spans="1:20" s="46" customFormat="1" ht="10.5" customHeight="1">
      <c r="A159" s="148"/>
      <c r="B159" s="106"/>
      <c r="C159" s="106"/>
      <c r="D159" s="121"/>
      <c r="E159" s="104"/>
      <c r="F159" s="104"/>
      <c r="G159" s="104"/>
      <c r="H159" s="104"/>
      <c r="I159" s="132"/>
      <c r="J159" s="110"/>
      <c r="K159" s="110"/>
      <c r="L159" s="110"/>
      <c r="M159" s="110"/>
      <c r="N159" s="113"/>
      <c r="O159" s="115"/>
      <c r="P159" s="116"/>
      <c r="Q159" s="236" t="s">
        <v>182</v>
      </c>
      <c r="R159" s="118"/>
      <c r="T159" s="119" t="e">
        <f>#REF!</f>
        <v>#REF!</v>
      </c>
    </row>
    <row r="160" spans="1:20" s="46" customFormat="1" ht="9" customHeight="1">
      <c r="A160" s="120"/>
      <c r="B160" s="242"/>
      <c r="C160" s="242"/>
      <c r="D160" s="242"/>
      <c r="E160" s="243"/>
      <c r="F160" s="243"/>
      <c r="G160" s="244"/>
      <c r="H160" s="245" t="s">
        <v>183</v>
      </c>
      <c r="I160" s="132"/>
      <c r="J160" s="329" t="s">
        <v>462</v>
      </c>
      <c r="K160" s="329"/>
      <c r="L160" s="347"/>
      <c r="M160" s="347"/>
      <c r="N160" s="348"/>
      <c r="O160" s="349"/>
      <c r="P160" s="116"/>
      <c r="Q160" s="117"/>
      <c r="R160" s="118"/>
      <c r="T160" s="127" t="e">
        <f>#REF!</f>
        <v>#REF!</v>
      </c>
    </row>
    <row r="161" spans="1:20" s="46" customFormat="1" ht="9" customHeight="1">
      <c r="A161" s="120"/>
      <c r="B161" s="246"/>
      <c r="C161" s="246"/>
      <c r="D161" s="242"/>
      <c r="E161" s="247"/>
      <c r="F161" s="247"/>
      <c r="G161" s="247"/>
      <c r="H161" s="247"/>
      <c r="I161" s="132"/>
      <c r="J161" s="350"/>
      <c r="K161" s="351"/>
      <c r="L161" s="347"/>
      <c r="M161" s="347"/>
      <c r="N161" s="348"/>
      <c r="O161" s="349"/>
      <c r="P161" s="116"/>
      <c r="Q161" s="117"/>
      <c r="R161" s="118"/>
      <c r="T161" s="127" t="e">
        <f>#REF!</f>
        <v>#REF!</v>
      </c>
    </row>
    <row r="162" spans="1:20" s="46" customFormat="1" ht="9" customHeight="1">
      <c r="A162" s="120"/>
      <c r="B162" s="242"/>
      <c r="C162" s="242"/>
      <c r="D162" s="242"/>
      <c r="E162" s="243"/>
      <c r="F162" s="243"/>
      <c r="G162" s="244"/>
      <c r="H162" s="248"/>
      <c r="I162" s="132"/>
      <c r="J162" s="339" t="s">
        <v>13</v>
      </c>
      <c r="K162" s="340" t="s">
        <v>363</v>
      </c>
      <c r="L162" s="329" t="str">
        <f>UPPER(IF(OR(K162="a",K162="as"),J160,IF(OR(K162="b",K162="bs"),J164,)))</f>
        <v>ΒΑΖΑΙΟΣ</v>
      </c>
      <c r="M162" s="330"/>
      <c r="N162" s="331"/>
      <c r="O162" s="331"/>
      <c r="P162" s="116"/>
      <c r="Q162" s="117"/>
      <c r="R162" s="118"/>
      <c r="T162" s="127" t="e">
        <f>#REF!</f>
        <v>#REF!</v>
      </c>
    </row>
    <row r="163" spans="1:20" s="46" customFormat="1" ht="9" customHeight="1">
      <c r="A163" s="120"/>
      <c r="B163" s="246"/>
      <c r="C163" s="246"/>
      <c r="D163" s="242"/>
      <c r="E163" s="247"/>
      <c r="F163" s="247"/>
      <c r="G163" s="247"/>
      <c r="H163" s="247"/>
      <c r="I163" s="132"/>
      <c r="J163" s="352"/>
      <c r="K163" s="353"/>
      <c r="L163" s="334" t="s">
        <v>833</v>
      </c>
      <c r="M163" s="343"/>
      <c r="N163" s="331"/>
      <c r="O163" s="331"/>
      <c r="P163" s="116"/>
      <c r="Q163" s="117"/>
      <c r="R163" s="118"/>
      <c r="T163" s="127" t="e">
        <f>#REF!</f>
        <v>#REF!</v>
      </c>
    </row>
    <row r="164" spans="1:20" s="46" customFormat="1" ht="9" customHeight="1">
      <c r="A164" s="120"/>
      <c r="B164" s="242"/>
      <c r="C164" s="242"/>
      <c r="D164" s="242"/>
      <c r="E164" s="243"/>
      <c r="F164" s="243"/>
      <c r="G164" s="244"/>
      <c r="H164" s="245" t="s">
        <v>184</v>
      </c>
      <c r="I164" s="132"/>
      <c r="J164" s="329" t="str">
        <f>UPPER(IF(OR(O30="a",O30="as"),N26,IF(OR(O30="b",O30="bs"),N34,)))</f>
        <v>ΞΥΛΑΣ</v>
      </c>
      <c r="K164" s="354"/>
      <c r="L164" s="352"/>
      <c r="M164" s="337"/>
      <c r="N164" s="331"/>
      <c r="O164" s="331"/>
      <c r="P164" s="116"/>
      <c r="Q164" s="117"/>
      <c r="R164" s="118"/>
      <c r="T164" s="127" t="e">
        <f>#REF!</f>
        <v>#REF!</v>
      </c>
    </row>
    <row r="165" spans="1:20" s="46" customFormat="1" ht="9" customHeight="1">
      <c r="A165" s="120"/>
      <c r="B165" s="246"/>
      <c r="C165" s="246"/>
      <c r="D165" s="242"/>
      <c r="E165" s="247"/>
      <c r="F165" s="247"/>
      <c r="G165" s="247"/>
      <c r="H165" s="247"/>
      <c r="I165" s="249"/>
      <c r="J165" s="350"/>
      <c r="K165" s="347"/>
      <c r="L165" s="352"/>
      <c r="M165" s="337"/>
      <c r="N165" s="331"/>
      <c r="O165" s="331"/>
      <c r="P165" s="116"/>
      <c r="Q165" s="117"/>
      <c r="R165" s="118"/>
      <c r="T165" s="127" t="e">
        <f>#REF!</f>
        <v>#REF!</v>
      </c>
    </row>
    <row r="166" spans="1:20" s="46" customFormat="1" ht="9" customHeight="1">
      <c r="A166" s="120"/>
      <c r="B166" s="242"/>
      <c r="C166" s="242"/>
      <c r="D166" s="242"/>
      <c r="E166" s="248"/>
      <c r="F166" s="248"/>
      <c r="G166" s="250"/>
      <c r="H166" s="251"/>
      <c r="I166" s="132"/>
      <c r="J166" s="347"/>
      <c r="K166" s="347"/>
      <c r="L166" s="339" t="s">
        <v>13</v>
      </c>
      <c r="M166" s="340" t="s">
        <v>820</v>
      </c>
      <c r="N166" s="329" t="str">
        <f>UPPER(IF(OR(M166="a",M166="as"),L162,IF(OR(M166="b",M166="bs"),L170,)))</f>
        <v>ΒΑΖΑΙΟΣ</v>
      </c>
      <c r="O166" s="330"/>
      <c r="P166" s="116"/>
      <c r="Q166" s="117"/>
      <c r="R166" s="118"/>
      <c r="T166" s="127" t="e">
        <f>#REF!</f>
        <v>#REF!</v>
      </c>
    </row>
    <row r="167" spans="1:20" s="46" customFormat="1" ht="9" customHeight="1">
      <c r="A167" s="105"/>
      <c r="B167" s="246"/>
      <c r="C167" s="246"/>
      <c r="D167" s="242"/>
      <c r="E167" s="252"/>
      <c r="F167" s="252"/>
      <c r="G167" s="252"/>
      <c r="H167" s="252"/>
      <c r="I167" s="249"/>
      <c r="J167" s="347"/>
      <c r="K167" s="347"/>
      <c r="L167" s="347"/>
      <c r="M167" s="337"/>
      <c r="N167" s="334" t="s">
        <v>958</v>
      </c>
      <c r="O167" s="343"/>
      <c r="P167" s="116"/>
      <c r="Q167" s="117"/>
      <c r="R167" s="118"/>
      <c r="T167" s="127" t="e">
        <f>#REF!</f>
        <v>#REF!</v>
      </c>
    </row>
    <row r="168" spans="1:20" s="46" customFormat="1" ht="9" customHeight="1" thickBot="1">
      <c r="A168" s="120"/>
      <c r="B168" s="242"/>
      <c r="C168" s="242"/>
      <c r="D168" s="242"/>
      <c r="E168" s="243"/>
      <c r="F168" s="243"/>
      <c r="G168" s="244"/>
      <c r="H168" s="245" t="s">
        <v>185</v>
      </c>
      <c r="I168" s="132"/>
      <c r="J168" s="329" t="str">
        <f>UPPER(IF(OR(O46="a",O46="as"),N42,IF(OR(O46="b",O46="bs"),N50,)))</f>
        <v>ΣΩΤΗΡΧΟΣ</v>
      </c>
      <c r="K168" s="329"/>
      <c r="L168" s="347"/>
      <c r="M168" s="337"/>
      <c r="N168" s="331"/>
      <c r="O168" s="337"/>
      <c r="P168" s="116"/>
      <c r="Q168" s="117"/>
      <c r="R168" s="118"/>
      <c r="T168" s="142" t="e">
        <f>#REF!</f>
        <v>#REF!</v>
      </c>
    </row>
    <row r="169" spans="1:18" s="46" customFormat="1" ht="9" customHeight="1">
      <c r="A169" s="120"/>
      <c r="B169" s="246"/>
      <c r="C169" s="246"/>
      <c r="D169" s="242"/>
      <c r="E169" s="247"/>
      <c r="F169" s="247"/>
      <c r="G169" s="247"/>
      <c r="H169" s="247"/>
      <c r="I169" s="132"/>
      <c r="J169" s="350"/>
      <c r="K169" s="351"/>
      <c r="L169" s="347"/>
      <c r="M169" s="337"/>
      <c r="N169" s="331"/>
      <c r="O169" s="337"/>
      <c r="P169" s="116"/>
      <c r="Q169" s="117"/>
      <c r="R169" s="118"/>
    </row>
    <row r="170" spans="1:18" s="46" customFormat="1" ht="9" customHeight="1">
      <c r="A170" s="120"/>
      <c r="B170" s="242"/>
      <c r="C170" s="242"/>
      <c r="D170" s="242"/>
      <c r="E170" s="243"/>
      <c r="F170" s="243"/>
      <c r="G170" s="244"/>
      <c r="H170" s="248"/>
      <c r="I170" s="132"/>
      <c r="J170" s="339" t="s">
        <v>13</v>
      </c>
      <c r="K170" s="340" t="s">
        <v>365</v>
      </c>
      <c r="L170" s="329" t="str">
        <f>UPPER(IF(OR(K170="a",K170="as"),J168,IF(OR(K170="b",K170="bs"),J172,)))</f>
        <v>ROBBS</v>
      </c>
      <c r="M170" s="345"/>
      <c r="N170" s="331"/>
      <c r="O170" s="337"/>
      <c r="P170" s="116"/>
      <c r="Q170" s="117"/>
      <c r="R170" s="118"/>
    </row>
    <row r="171" spans="1:18" s="46" customFormat="1" ht="9" customHeight="1">
      <c r="A171" s="120"/>
      <c r="B171" s="246"/>
      <c r="C171" s="246"/>
      <c r="D171" s="242"/>
      <c r="E171" s="247"/>
      <c r="F171" s="247"/>
      <c r="G171" s="247"/>
      <c r="H171" s="247"/>
      <c r="I171" s="132"/>
      <c r="J171" s="352"/>
      <c r="K171" s="353"/>
      <c r="L171" s="334" t="s">
        <v>837</v>
      </c>
      <c r="M171" s="331"/>
      <c r="N171" s="331"/>
      <c r="O171" s="337"/>
      <c r="P171" s="116"/>
      <c r="Q171" s="117"/>
      <c r="R171" s="118"/>
    </row>
    <row r="172" spans="1:18" s="46" customFormat="1" ht="9" customHeight="1">
      <c r="A172" s="120"/>
      <c r="B172" s="242"/>
      <c r="C172" s="242"/>
      <c r="D172" s="242"/>
      <c r="E172" s="243"/>
      <c r="F172" s="243"/>
      <c r="G172" s="244"/>
      <c r="H172" s="245" t="s">
        <v>186</v>
      </c>
      <c r="I172" s="132"/>
      <c r="J172" s="329" t="str">
        <f>UPPER(IF(OR(O62="a",O62="as"),N58,IF(OR(O62="b",O62="bs"),N66,)))</f>
        <v>ROBBS</v>
      </c>
      <c r="K172" s="354"/>
      <c r="L172" s="352"/>
      <c r="M172" s="331"/>
      <c r="N172" s="331"/>
      <c r="O172" s="337"/>
      <c r="P172" s="116"/>
      <c r="Q172" s="117"/>
      <c r="R172" s="118"/>
    </row>
    <row r="173" spans="1:18" s="46" customFormat="1" ht="9" customHeight="1">
      <c r="A173" s="120"/>
      <c r="B173" s="246"/>
      <c r="C173" s="246"/>
      <c r="D173" s="242"/>
      <c r="E173" s="247"/>
      <c r="F173" s="247"/>
      <c r="G173" s="247"/>
      <c r="H173" s="247"/>
      <c r="I173" s="249"/>
      <c r="J173" s="350"/>
      <c r="K173" s="347"/>
      <c r="L173" s="352"/>
      <c r="M173" s="331"/>
      <c r="N173" s="331"/>
      <c r="O173" s="337"/>
      <c r="P173" s="116"/>
      <c r="Q173" s="117"/>
      <c r="R173" s="118"/>
    </row>
    <row r="174" spans="1:18" s="46" customFormat="1" ht="9" customHeight="1">
      <c r="A174" s="120"/>
      <c r="B174" s="253" t="s">
        <v>187</v>
      </c>
      <c r="C174" s="253"/>
      <c r="D174" s="253"/>
      <c r="E174" s="251"/>
      <c r="F174" s="251"/>
      <c r="G174" s="254"/>
      <c r="H174" s="251"/>
      <c r="I174" s="132"/>
      <c r="J174" s="347"/>
      <c r="K174" s="347"/>
      <c r="L174" s="352"/>
      <c r="M174" s="338"/>
      <c r="N174" s="339" t="s">
        <v>13</v>
      </c>
      <c r="O174" s="340" t="s">
        <v>363</v>
      </c>
      <c r="P174" s="329" t="str">
        <f>UPPER(IF(OR(O174="a",O174="as"),N166,IF(OR(O174="b",O174="bs"),N182,)))</f>
        <v>ΒΑΖΑΙΟΣ</v>
      </c>
      <c r="Q174" s="330"/>
      <c r="R174" s="118"/>
    </row>
    <row r="175" spans="1:18" s="46" customFormat="1" ht="9" customHeight="1">
      <c r="A175" s="120"/>
      <c r="B175" s="246"/>
      <c r="C175" s="246"/>
      <c r="D175" s="242"/>
      <c r="E175" s="247"/>
      <c r="F175" s="247"/>
      <c r="G175" s="247"/>
      <c r="H175" s="247"/>
      <c r="I175" s="132"/>
      <c r="J175" s="347"/>
      <c r="K175" s="347"/>
      <c r="L175" s="347"/>
      <c r="M175" s="331"/>
      <c r="N175" s="347"/>
      <c r="O175" s="337"/>
      <c r="P175" s="334" t="s">
        <v>967</v>
      </c>
      <c r="Q175" s="355"/>
      <c r="R175" s="118"/>
    </row>
    <row r="176" spans="1:18" s="46" customFormat="1" ht="9" customHeight="1">
      <c r="A176" s="120"/>
      <c r="B176" s="242"/>
      <c r="C176" s="242"/>
      <c r="D176" s="242"/>
      <c r="E176" s="243"/>
      <c r="F176" s="243"/>
      <c r="G176" s="244"/>
      <c r="H176" s="245" t="s">
        <v>188</v>
      </c>
      <c r="I176" s="132"/>
      <c r="J176" s="329" t="str">
        <f>UPPER(IF(OR(O90="a",O90="as"),N86,IF(OR(O90="b",O90="bs"),N94,)))</f>
        <v>ΛΑΣΚΑΡΗΣ</v>
      </c>
      <c r="K176" s="329"/>
      <c r="L176" s="347"/>
      <c r="M176" s="331"/>
      <c r="N176" s="331"/>
      <c r="O176" s="337"/>
      <c r="P176" s="116"/>
      <c r="Q176" s="356"/>
      <c r="R176" s="118"/>
    </row>
    <row r="177" spans="1:18" s="46" customFormat="1" ht="9" customHeight="1">
      <c r="A177" s="120"/>
      <c r="B177" s="246"/>
      <c r="C177" s="246"/>
      <c r="D177" s="242"/>
      <c r="E177" s="247"/>
      <c r="F177" s="247"/>
      <c r="G177" s="247"/>
      <c r="H177" s="247"/>
      <c r="I177" s="132"/>
      <c r="J177" s="350"/>
      <c r="K177" s="351"/>
      <c r="L177" s="347"/>
      <c r="M177" s="331"/>
      <c r="N177" s="331"/>
      <c r="O177" s="337"/>
      <c r="P177" s="116"/>
      <c r="Q177" s="356"/>
      <c r="R177" s="118"/>
    </row>
    <row r="178" spans="1:18" s="46" customFormat="1" ht="9" customHeight="1">
      <c r="A178" s="120"/>
      <c r="B178" s="242"/>
      <c r="C178" s="242"/>
      <c r="D178" s="242"/>
      <c r="E178" s="243"/>
      <c r="F178" s="243"/>
      <c r="G178" s="244"/>
      <c r="H178" s="248"/>
      <c r="I178" s="132"/>
      <c r="J178" s="339" t="s">
        <v>13</v>
      </c>
      <c r="K178" s="340" t="s">
        <v>820</v>
      </c>
      <c r="L178" s="329" t="str">
        <f>UPPER(IF(OR(K178="a",K178="as"),J176,IF(OR(K178="b",K178="bs"),J180,)))</f>
        <v>ΛΑΣΚΑΡΗΣ</v>
      </c>
      <c r="M178" s="330"/>
      <c r="N178" s="331"/>
      <c r="O178" s="337"/>
      <c r="P178" s="116"/>
      <c r="Q178" s="356"/>
      <c r="R178" s="118"/>
    </row>
    <row r="179" spans="1:18" s="46" customFormat="1" ht="9" customHeight="1">
      <c r="A179" s="120"/>
      <c r="B179" s="246"/>
      <c r="C179" s="246"/>
      <c r="D179" s="242"/>
      <c r="E179" s="247"/>
      <c r="F179" s="247"/>
      <c r="G179" s="247"/>
      <c r="H179" s="247"/>
      <c r="I179" s="132"/>
      <c r="J179" s="352"/>
      <c r="K179" s="353"/>
      <c r="L179" s="386" t="s">
        <v>959</v>
      </c>
      <c r="M179" s="343"/>
      <c r="N179" s="331"/>
      <c r="O179" s="337"/>
      <c r="P179" s="116"/>
      <c r="Q179" s="356"/>
      <c r="R179" s="118"/>
    </row>
    <row r="180" spans="1:18" s="46" customFormat="1" ht="9" customHeight="1">
      <c r="A180" s="146"/>
      <c r="B180" s="242"/>
      <c r="C180" s="242"/>
      <c r="D180" s="242"/>
      <c r="E180" s="243"/>
      <c r="F180" s="243"/>
      <c r="G180" s="244"/>
      <c r="H180" s="245" t="s">
        <v>189</v>
      </c>
      <c r="I180" s="132"/>
      <c r="J180" s="329" t="str">
        <f>UPPER(IF(OR(O106="a",O106="as"),N102,IF(OR(O106="b",O106="bs"),N110,)))</f>
        <v>ΓΕΩΡΓΙΑΔΗΣ</v>
      </c>
      <c r="K180" s="354"/>
      <c r="L180" s="352"/>
      <c r="M180" s="337"/>
      <c r="N180" s="331"/>
      <c r="O180" s="337"/>
      <c r="P180" s="116"/>
      <c r="Q180" s="356"/>
      <c r="R180" s="118"/>
    </row>
    <row r="181" spans="1:18" s="46" customFormat="1" ht="9" customHeight="1">
      <c r="A181" s="105"/>
      <c r="B181" s="246"/>
      <c r="C181" s="246"/>
      <c r="D181" s="242"/>
      <c r="E181" s="252"/>
      <c r="F181" s="252"/>
      <c r="G181" s="252"/>
      <c r="H181" s="252"/>
      <c r="I181" s="249"/>
      <c r="J181" s="350"/>
      <c r="K181" s="347"/>
      <c r="L181" s="352"/>
      <c r="M181" s="337"/>
      <c r="N181" s="331"/>
      <c r="O181" s="337"/>
      <c r="P181" s="116"/>
      <c r="Q181" s="356"/>
      <c r="R181" s="118"/>
    </row>
    <row r="182" spans="1:18" s="46" customFormat="1" ht="9" customHeight="1">
      <c r="A182" s="120"/>
      <c r="B182" s="242"/>
      <c r="C182" s="242"/>
      <c r="D182" s="242"/>
      <c r="E182" s="248"/>
      <c r="F182" s="248"/>
      <c r="G182" s="250"/>
      <c r="H182" s="251"/>
      <c r="I182" s="132"/>
      <c r="J182" s="347"/>
      <c r="K182" s="347"/>
      <c r="L182" s="339" t="s">
        <v>13</v>
      </c>
      <c r="M182" s="340" t="s">
        <v>363</v>
      </c>
      <c r="N182" s="329" t="str">
        <f>UPPER(IF(OR(M182="a",M182="as"),L178,IF(OR(M182="b",M182="bs"),L186,)))</f>
        <v>ΛΑΣΚΑΡΗΣ</v>
      </c>
      <c r="O182" s="345"/>
      <c r="P182" s="116"/>
      <c r="Q182" s="356"/>
      <c r="R182" s="118"/>
    </row>
    <row r="183" spans="1:18" s="46" customFormat="1" ht="9" customHeight="1">
      <c r="A183" s="120"/>
      <c r="B183" s="246"/>
      <c r="C183" s="246"/>
      <c r="D183" s="242"/>
      <c r="E183" s="247"/>
      <c r="F183" s="247"/>
      <c r="G183" s="247"/>
      <c r="H183" s="247"/>
      <c r="I183" s="249"/>
      <c r="J183" s="347"/>
      <c r="K183" s="347"/>
      <c r="L183" s="347"/>
      <c r="M183" s="337"/>
      <c r="N183" s="334" t="s">
        <v>886</v>
      </c>
      <c r="O183" s="338"/>
      <c r="P183" s="116"/>
      <c r="Q183" s="356"/>
      <c r="R183" s="118"/>
    </row>
    <row r="184" spans="1:18" s="46" customFormat="1" ht="9" customHeight="1">
      <c r="A184" s="120"/>
      <c r="B184" s="242"/>
      <c r="C184" s="242"/>
      <c r="D184" s="242"/>
      <c r="E184" s="243"/>
      <c r="F184" s="243"/>
      <c r="G184" s="244"/>
      <c r="H184" s="245" t="s">
        <v>190</v>
      </c>
      <c r="I184" s="132"/>
      <c r="J184" s="329" t="str">
        <f>UPPER(IF(OR(O122="a",O122="as"),N118,IF(OR(O122="b",O122="bs"),N126,)))</f>
        <v>ΗΛΙΟΠΟΥΛΟΣ</v>
      </c>
      <c r="K184" s="329"/>
      <c r="L184" s="347"/>
      <c r="M184" s="337"/>
      <c r="N184" s="331"/>
      <c r="O184" s="338"/>
      <c r="P184" s="116"/>
      <c r="Q184" s="356"/>
      <c r="R184" s="118"/>
    </row>
    <row r="185" spans="1:18" s="46" customFormat="1" ht="9" customHeight="1">
      <c r="A185" s="120"/>
      <c r="B185" s="246"/>
      <c r="C185" s="246"/>
      <c r="D185" s="242"/>
      <c r="E185" s="247"/>
      <c r="F185" s="247"/>
      <c r="G185" s="247"/>
      <c r="H185" s="247"/>
      <c r="I185" s="132"/>
      <c r="J185" s="350"/>
      <c r="K185" s="351"/>
      <c r="L185" s="347"/>
      <c r="M185" s="337"/>
      <c r="N185" s="331"/>
      <c r="O185" s="338"/>
      <c r="P185" s="116"/>
      <c r="Q185" s="356"/>
      <c r="R185" s="118"/>
    </row>
    <row r="186" spans="1:18" s="46" customFormat="1" ht="9" customHeight="1">
      <c r="A186" s="120"/>
      <c r="B186" s="242"/>
      <c r="C186" s="242"/>
      <c r="D186" s="242"/>
      <c r="E186" s="243"/>
      <c r="F186" s="243"/>
      <c r="G186" s="244"/>
      <c r="H186" s="248"/>
      <c r="I186" s="132"/>
      <c r="J186" s="339" t="s">
        <v>13</v>
      </c>
      <c r="K186" s="340" t="s">
        <v>365</v>
      </c>
      <c r="L186" s="329" t="str">
        <f>UPPER(IF(OR(K186="a",K186="as"),J184,IF(OR(K186="b",K186="bs"),J188,)))</f>
        <v>ΠΑΠΠΗΣ</v>
      </c>
      <c r="M186" s="345"/>
      <c r="N186" s="331"/>
      <c r="O186" s="338"/>
      <c r="P186" s="116"/>
      <c r="Q186" s="356"/>
      <c r="R186" s="118"/>
    </row>
    <row r="187" spans="1:18" s="46" customFormat="1" ht="9" customHeight="1">
      <c r="A187" s="120"/>
      <c r="B187" s="246"/>
      <c r="C187" s="246"/>
      <c r="D187" s="242"/>
      <c r="E187" s="247"/>
      <c r="F187" s="247"/>
      <c r="G187" s="247"/>
      <c r="H187" s="247"/>
      <c r="I187" s="132"/>
      <c r="J187" s="352"/>
      <c r="K187" s="353"/>
      <c r="L187" s="334" t="s">
        <v>830</v>
      </c>
      <c r="M187" s="331"/>
      <c r="N187" s="331"/>
      <c r="O187" s="331"/>
      <c r="P187" s="116"/>
      <c r="Q187" s="356"/>
      <c r="R187" s="118"/>
    </row>
    <row r="188" spans="1:18" s="46" customFormat="1" ht="9" customHeight="1">
      <c r="A188" s="120"/>
      <c r="B188" s="242"/>
      <c r="C188" s="242"/>
      <c r="D188" s="242"/>
      <c r="E188" s="243"/>
      <c r="F188" s="243"/>
      <c r="G188" s="244"/>
      <c r="H188" s="245" t="s">
        <v>191</v>
      </c>
      <c r="I188" s="132"/>
      <c r="J188" s="329" t="str">
        <f>UPPER(IF(OR(O138="a",O138="as"),N134,IF(OR(O138="b",O138="bs"),N142,)))</f>
        <v>ΠΑΠΠΗΣ</v>
      </c>
      <c r="K188" s="354"/>
      <c r="L188" s="357"/>
      <c r="M188" s="331"/>
      <c r="N188" s="331"/>
      <c r="O188" s="331"/>
      <c r="P188" s="116"/>
      <c r="Q188" s="356"/>
      <c r="R188" s="118"/>
    </row>
    <row r="189" spans="1:18" s="46" customFormat="1" ht="9" customHeight="1">
      <c r="A189" s="147"/>
      <c r="B189" s="106"/>
      <c r="C189" s="106"/>
      <c r="D189" s="121"/>
      <c r="E189" s="112"/>
      <c r="F189" s="112"/>
      <c r="G189" s="112"/>
      <c r="H189" s="112"/>
      <c r="I189" s="132"/>
      <c r="J189" s="110"/>
      <c r="K189" s="110"/>
      <c r="L189" s="110"/>
      <c r="M189" s="135"/>
      <c r="N189" s="135"/>
      <c r="O189" s="135"/>
      <c r="P189" s="116"/>
      <c r="Q189" s="117"/>
      <c r="R189" s="118"/>
    </row>
    <row r="217" spans="1:17" s="17" customFormat="1" ht="10.5" customHeight="1">
      <c r="A217" s="159" t="s">
        <v>26</v>
      </c>
      <c r="B217" s="160"/>
      <c r="C217" s="161"/>
      <c r="D217" s="162" t="s">
        <v>27</v>
      </c>
      <c r="E217" s="255" t="s">
        <v>28</v>
      </c>
      <c r="F217" s="162" t="s">
        <v>27</v>
      </c>
      <c r="G217" s="164" t="s">
        <v>28</v>
      </c>
      <c r="H217" s="233"/>
      <c r="I217" s="162" t="s">
        <v>27</v>
      </c>
      <c r="J217" s="163" t="s">
        <v>111</v>
      </c>
      <c r="K217" s="166"/>
      <c r="L217" s="163" t="s">
        <v>30</v>
      </c>
      <c r="M217" s="167"/>
      <c r="N217" s="168" t="s">
        <v>31</v>
      </c>
      <c r="O217" s="168"/>
      <c r="P217" s="168">
        <f>$P$72</f>
        <v>0</v>
      </c>
      <c r="Q217" s="167"/>
    </row>
    <row r="218" spans="1:17" s="17" customFormat="1" ht="9" customHeight="1">
      <c r="A218" s="172" t="s">
        <v>32</v>
      </c>
      <c r="B218" s="171"/>
      <c r="C218" s="173">
        <f aca="true" t="shared" si="3" ref="C218:C225">C73</f>
        <v>0</v>
      </c>
      <c r="D218" s="174">
        <v>1</v>
      </c>
      <c r="E218" s="234" t="str">
        <f aca="true" t="shared" si="4" ref="E218:E225">E73</f>
        <v>ΒΑΖΑΙΟΣ</v>
      </c>
      <c r="F218" s="174">
        <v>9</v>
      </c>
      <c r="G218" s="65" t="str">
        <f aca="true" t="shared" si="5" ref="G218:G225">G73</f>
        <v>ΚΥΡΙΑΚΟΠΟΥΛΟΣ</v>
      </c>
      <c r="H218" s="64"/>
      <c r="I218" s="176" t="s">
        <v>33</v>
      </c>
      <c r="J218" s="171"/>
      <c r="K218" s="177"/>
      <c r="L218" s="171"/>
      <c r="M218" s="178"/>
      <c r="N218" s="179" t="s">
        <v>34</v>
      </c>
      <c r="O218" s="180"/>
      <c r="P218" s="180"/>
      <c r="Q218" s="181"/>
    </row>
    <row r="219" spans="1:17" s="17" customFormat="1" ht="9" customHeight="1">
      <c r="A219" s="172" t="s">
        <v>35</v>
      </c>
      <c r="B219" s="171"/>
      <c r="C219" s="173">
        <f t="shared" si="3"/>
        <v>0</v>
      </c>
      <c r="D219" s="174">
        <v>2</v>
      </c>
      <c r="E219" s="234" t="str">
        <f t="shared" si="4"/>
        <v>ΠΑΠΠΗΣ</v>
      </c>
      <c r="F219" s="174">
        <v>10</v>
      </c>
      <c r="G219" s="65" t="str">
        <f t="shared" si="5"/>
        <v>ΜΑΤΖΑΒΙΝΟΣ</v>
      </c>
      <c r="H219" s="64"/>
      <c r="I219" s="176" t="s">
        <v>36</v>
      </c>
      <c r="J219" s="171"/>
      <c r="K219" s="177"/>
      <c r="L219" s="171"/>
      <c r="M219" s="178"/>
      <c r="N219" s="182"/>
      <c r="O219" s="183"/>
      <c r="P219" s="184"/>
      <c r="Q219" s="185"/>
    </row>
    <row r="220" spans="1:17" s="17" customFormat="1" ht="9" customHeight="1">
      <c r="A220" s="186" t="s">
        <v>37</v>
      </c>
      <c r="B220" s="184"/>
      <c r="C220" s="187">
        <f t="shared" si="3"/>
        <v>0</v>
      </c>
      <c r="D220" s="174">
        <v>3</v>
      </c>
      <c r="E220" s="234" t="str">
        <f t="shared" si="4"/>
        <v>ΓΕΩΡΓΑΚΟΠΟΥΛΟΣ</v>
      </c>
      <c r="F220" s="174">
        <v>11</v>
      </c>
      <c r="G220" s="65" t="str">
        <f t="shared" si="5"/>
        <v>ΞΥΛΑΣ</v>
      </c>
      <c r="H220" s="64"/>
      <c r="I220" s="176" t="s">
        <v>38</v>
      </c>
      <c r="J220" s="171"/>
      <c r="K220" s="177"/>
      <c r="L220" s="171"/>
      <c r="M220" s="178"/>
      <c r="N220" s="179" t="s">
        <v>39</v>
      </c>
      <c r="O220" s="180"/>
      <c r="P220" s="180"/>
      <c r="Q220" s="181"/>
    </row>
    <row r="221" spans="1:17" s="17" customFormat="1" ht="9" customHeight="1">
      <c r="A221" s="188"/>
      <c r="B221" s="93"/>
      <c r="C221" s="189">
        <f t="shared" si="3"/>
        <v>0</v>
      </c>
      <c r="D221" s="174">
        <v>4</v>
      </c>
      <c r="E221" s="234" t="str">
        <f t="shared" si="4"/>
        <v>ΓΕΩΡΓΙΑΔΗΣ</v>
      </c>
      <c r="F221" s="174">
        <v>12</v>
      </c>
      <c r="G221" s="65" t="str">
        <f t="shared" si="5"/>
        <v>ΑΘΑΝΑΣΙΑΔΗΣ</v>
      </c>
      <c r="H221" s="64"/>
      <c r="I221" s="176" t="s">
        <v>40</v>
      </c>
      <c r="J221" s="171"/>
      <c r="K221" s="177"/>
      <c r="L221" s="171"/>
      <c r="M221" s="178"/>
      <c r="N221" s="171"/>
      <c r="O221" s="177"/>
      <c r="P221" s="171"/>
      <c r="Q221" s="178"/>
    </row>
    <row r="222" spans="1:17" s="17" customFormat="1" ht="9" customHeight="1">
      <c r="A222" s="190" t="s">
        <v>41</v>
      </c>
      <c r="B222" s="191"/>
      <c r="C222" s="239">
        <f t="shared" si="3"/>
        <v>0</v>
      </c>
      <c r="D222" s="174">
        <v>5</v>
      </c>
      <c r="E222" s="234" t="str">
        <f t="shared" si="4"/>
        <v>ΤΣΑΟΥΣΗΣ</v>
      </c>
      <c r="F222" s="174">
        <v>13</v>
      </c>
      <c r="G222" s="65" t="str">
        <f t="shared" si="5"/>
        <v>ΚΟΛΛΑΡΟΣ</v>
      </c>
      <c r="H222" s="64"/>
      <c r="I222" s="176" t="s">
        <v>42</v>
      </c>
      <c r="J222" s="171"/>
      <c r="K222" s="177"/>
      <c r="L222" s="171"/>
      <c r="M222" s="178"/>
      <c r="N222" s="184">
        <f>N77</f>
        <v>0</v>
      </c>
      <c r="O222" s="183"/>
      <c r="P222" s="184"/>
      <c r="Q222" s="185"/>
    </row>
    <row r="223" spans="1:17" s="17" customFormat="1" ht="9" customHeight="1">
      <c r="A223" s="172" t="s">
        <v>32</v>
      </c>
      <c r="B223" s="171"/>
      <c r="C223" s="173">
        <f t="shared" si="3"/>
        <v>0</v>
      </c>
      <c r="D223" s="174">
        <v>6</v>
      </c>
      <c r="E223" s="234" t="str">
        <f t="shared" si="4"/>
        <v>ΚΟΡΟΞΕΝΙΔΗΣ</v>
      </c>
      <c r="F223" s="174">
        <v>14</v>
      </c>
      <c r="G223" s="65" t="str">
        <f t="shared" si="5"/>
        <v>ΠΑΤΣΕΑΣ</v>
      </c>
      <c r="H223" s="64"/>
      <c r="I223" s="176" t="s">
        <v>43</v>
      </c>
      <c r="J223" s="171"/>
      <c r="K223" s="177"/>
      <c r="L223" s="171"/>
      <c r="M223" s="178"/>
      <c r="N223" s="179" t="s">
        <v>181</v>
      </c>
      <c r="O223" s="180"/>
      <c r="P223" s="180"/>
      <c r="Q223" s="181"/>
    </row>
    <row r="224" spans="1:17" s="17" customFormat="1" ht="9" customHeight="1">
      <c r="A224" s="172" t="s">
        <v>44</v>
      </c>
      <c r="B224" s="171"/>
      <c r="C224" s="173">
        <f t="shared" si="3"/>
        <v>0</v>
      </c>
      <c r="D224" s="174">
        <v>7</v>
      </c>
      <c r="E224" s="234" t="str">
        <f t="shared" si="4"/>
        <v>ΞΥΝΟΣ</v>
      </c>
      <c r="F224" s="174">
        <v>15</v>
      </c>
      <c r="G224" s="65" t="str">
        <f t="shared" si="5"/>
        <v>ΣΦΕΤΣΑΣ</v>
      </c>
      <c r="H224" s="64"/>
      <c r="I224" s="176" t="s">
        <v>45</v>
      </c>
      <c r="J224" s="171"/>
      <c r="K224" s="177"/>
      <c r="L224" s="171"/>
      <c r="M224" s="178"/>
      <c r="N224" s="171">
        <f>N79</f>
        <v>0</v>
      </c>
      <c r="O224" s="177"/>
      <c r="P224" s="171"/>
      <c r="Q224" s="178"/>
    </row>
    <row r="225" spans="1:17" s="17" customFormat="1" ht="9" customHeight="1">
      <c r="A225" s="186" t="s">
        <v>46</v>
      </c>
      <c r="B225" s="184"/>
      <c r="C225" s="187">
        <f t="shared" si="3"/>
        <v>0</v>
      </c>
      <c r="D225" s="195">
        <v>8</v>
      </c>
      <c r="E225" s="235" t="str">
        <f t="shared" si="4"/>
        <v>ΔΕΛΗΣ</v>
      </c>
      <c r="F225" s="195">
        <v>16</v>
      </c>
      <c r="G225" s="196" t="str">
        <f t="shared" si="5"/>
        <v>ΣΑΚΚΟΥΛΑΣ</v>
      </c>
      <c r="H225" s="198"/>
      <c r="I225" s="199" t="s">
        <v>47</v>
      </c>
      <c r="J225" s="184"/>
      <c r="K225" s="183"/>
      <c r="L225" s="184"/>
      <c r="M225" s="185"/>
      <c r="N225" s="184" t="str">
        <f>N80</f>
        <v>ΤΑΜΠΟΣΗ ΤΕΡΕΖΑ</v>
      </c>
      <c r="O225" s="183"/>
      <c r="P225" s="184"/>
      <c r="Q225" s="256"/>
    </row>
  </sheetData>
  <sheetProtection/>
  <mergeCells count="1">
    <mergeCell ref="A4:C4"/>
  </mergeCells>
  <conditionalFormatting sqref="G175 G177 G179 G181 G183 G185 G187 G159 G161 G163 G165 G167 G169 G171 G173 G189 G7:G70 G83:G146">
    <cfRule type="expression" priority="1" dxfId="3" stopIfTrue="1">
      <formula>AND($D7&lt;9,$C7&gt;0)</formula>
    </cfRule>
  </conditionalFormatting>
  <conditionalFormatting sqref="B7:B70 B83:B146 B159 B161 B163 B165 B167 B169 B171 B173 B175 B177 B179 B181 B183 B185 B187 B189">
    <cfRule type="cellIs" priority="2" dxfId="10" operator="equal" stopIfTrue="1">
      <formula>"QA"</formula>
    </cfRule>
    <cfRule type="cellIs" priority="3" dxfId="10" operator="equal" stopIfTrue="1">
      <formula>"DA"</formula>
    </cfRule>
  </conditionalFormatting>
  <conditionalFormatting sqref="E187 E177 E185 E183 E181 E179 E175 E171 E173 E161 E169 E167 E165 E163 E159 E189">
    <cfRule type="cellIs" priority="4" dxfId="1" operator="equal" stopIfTrue="1">
      <formula>"Bye"</formula>
    </cfRule>
  </conditionalFormatting>
  <conditionalFormatting sqref="D7:D70 D83:D146">
    <cfRule type="expression" priority="5" dxfId="168" stopIfTrue="1">
      <formula>$D7&lt;17</formula>
    </cfRule>
  </conditionalFormatting>
  <conditionalFormatting sqref="L58 L42 L26 L10 L50 L34 L18 L66 N14 N30 N46 N62 L134 L118 L102 L86 L126 L110 L94 L142 N90 N106 N122 N138 N174 J186 J178 J162 L182 L166 J170">
    <cfRule type="expression" priority="6" dxfId="9" stopIfTrue="1">
      <formula>AND($N$1="CU",J10="Umpire")</formula>
    </cfRule>
    <cfRule type="expression" priority="7" dxfId="8" stopIfTrue="1">
      <formula>AND($N$1="CU",J10&lt;&gt;"Umpire",K10&lt;&gt;"")</formula>
    </cfRule>
    <cfRule type="expression" priority="8" dxfId="7"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P174 J160 J164 J168 J172 J176 J180 J184 J188">
    <cfRule type="expression" priority="9" dxfId="3" stopIfTrue="1">
      <formula>I8="as"</formula>
    </cfRule>
    <cfRule type="expression" priority="10" dxfId="3"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cfRule type="expression" priority="11" dxfId="3" stopIfTrue="1">
      <formula>I10="as"</formula>
    </cfRule>
    <cfRule type="expression" priority="12" dxfId="3" stopIfTrue="1">
      <formula>I10="bs"</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2" stopIfTrue="1">
      <formula>$N$1="CU"</formula>
    </cfRule>
  </conditionalFormatting>
  <conditionalFormatting sqref="J7">
    <cfRule type="expression" priority="14" dxfId="3" stopIfTrue="1">
      <formula>I8="as"</formula>
    </cfRule>
    <cfRule type="expression" priority="15" dxfId="3" stopIfTrue="1">
      <formula>I8="bs"</formula>
    </cfRule>
  </conditionalFormatting>
  <dataValidations count="2">
    <dataValidation type="list" allowBlank="1" showInputMessage="1" sqref="L10 L18 L26 L34 L42 L126 L134 L142 N90 N106 N122 N138 L50 L58 L66 N14 N30 N46 N62 L86 L94 L102 L110 L118 L166 J178 J186 L182 J170 J162 N174">
      <formula1>$T$7:$T$16</formula1>
    </dataValidation>
    <dataValidation allowBlank="1" showInputMessage="1" sqref="H160 H184 H164 H168 H172 H176 H180 H188"/>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zoomScalePageLayoutView="0" workbookViewId="0" topLeftCell="A15">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0" style="0" hidden="1" customWidth="1"/>
    <col min="19" max="19" width="8.28125" style="0" customWidth="1"/>
    <col min="20" max="20" width="11.421875" style="0" hidden="1" customWidth="1"/>
  </cols>
  <sheetData>
    <row r="1" spans="1:17" s="79" customFormat="1" ht="21.75" customHeight="1">
      <c r="A1" s="66" t="str">
        <f>'Week SetUp'!$A$6</f>
        <v>FILOTHEI TENNIS OPEN 2011</v>
      </c>
      <c r="B1" s="66"/>
      <c r="C1" s="82"/>
      <c r="D1" s="82"/>
      <c r="E1" s="82"/>
      <c r="F1" s="82"/>
      <c r="G1" s="82"/>
      <c r="H1" s="82"/>
      <c r="I1" s="83"/>
      <c r="J1" s="75" t="s">
        <v>213</v>
      </c>
      <c r="K1" s="75"/>
      <c r="L1" s="67"/>
      <c r="M1" s="83"/>
      <c r="N1" s="83" t="s">
        <v>204</v>
      </c>
      <c r="O1" s="83"/>
      <c r="P1" s="82"/>
      <c r="Q1" s="83"/>
    </row>
    <row r="2" spans="1:17" s="73" customFormat="1" ht="12.75">
      <c r="A2" s="68">
        <f>'Week SetUp'!$A$8</f>
        <v>0</v>
      </c>
      <c r="B2" s="68"/>
      <c r="C2" s="68"/>
      <c r="D2" s="68"/>
      <c r="E2" s="68"/>
      <c r="F2" s="84"/>
      <c r="G2" s="74"/>
      <c r="H2" s="74"/>
      <c r="I2" s="85"/>
      <c r="J2" s="75" t="s">
        <v>214</v>
      </c>
      <c r="K2" s="75"/>
      <c r="L2" s="75"/>
      <c r="M2" s="85"/>
      <c r="N2" s="74"/>
      <c r="O2" s="85"/>
      <c r="P2" s="74"/>
      <c r="Q2" s="85"/>
    </row>
    <row r="3" spans="1:17" s="18" customFormat="1" ht="9">
      <c r="A3" s="56" t="s">
        <v>11</v>
      </c>
      <c r="B3" s="56"/>
      <c r="C3" s="56"/>
      <c r="D3" s="56"/>
      <c r="E3" s="56"/>
      <c r="F3" s="56" t="s">
        <v>5</v>
      </c>
      <c r="G3" s="56"/>
      <c r="H3" s="56"/>
      <c r="I3" s="87"/>
      <c r="J3" s="56" t="s">
        <v>6</v>
      </c>
      <c r="K3" s="87"/>
      <c r="L3" s="61"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7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52</v>
      </c>
      <c r="M5" s="96"/>
      <c r="N5" s="94" t="s">
        <v>49</v>
      </c>
      <c r="O5" s="96"/>
      <c r="P5" s="94" t="s">
        <v>23</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9" customHeight="1">
      <c r="A7" s="105" t="s">
        <v>33</v>
      </c>
      <c r="B7" s="107"/>
      <c r="C7" s="107"/>
      <c r="D7" s="108">
        <v>1</v>
      </c>
      <c r="E7" s="109" t="s">
        <v>551</v>
      </c>
      <c r="F7" s="109" t="s">
        <v>228</v>
      </c>
      <c r="G7" s="109"/>
      <c r="H7" s="109"/>
      <c r="I7" s="208"/>
      <c r="J7" s="126" t="str">
        <f>UPPER(IF(OR(I8="a",I8="as"),E7,IF(OR(I8="b",I8="bs"),E8,)))</f>
        <v>ΣΥΡΙΟΠΟΥΛΟΣ</v>
      </c>
      <c r="K7" s="134"/>
      <c r="L7" s="135"/>
      <c r="M7" s="135"/>
      <c r="N7" s="135"/>
      <c r="O7" s="135"/>
      <c r="P7" s="135"/>
      <c r="Q7" s="135"/>
      <c r="R7" s="118"/>
      <c r="T7" s="119" t="e">
        <f>#REF!</f>
        <v>#REF!</v>
      </c>
    </row>
    <row r="8" spans="1:20" s="46" customFormat="1" ht="9" customHeight="1">
      <c r="A8" s="209" t="s">
        <v>36</v>
      </c>
      <c r="B8" s="107"/>
      <c r="C8" s="107"/>
      <c r="D8" s="108"/>
      <c r="E8" s="128" t="s">
        <v>340</v>
      </c>
      <c r="F8" s="128" t="s">
        <v>341</v>
      </c>
      <c r="G8" s="128"/>
      <c r="H8" s="128"/>
      <c r="I8" s="210" t="s">
        <v>821</v>
      </c>
      <c r="J8" s="110" t="s">
        <v>835</v>
      </c>
      <c r="K8" s="125" t="s">
        <v>821</v>
      </c>
      <c r="L8" s="126" t="str">
        <f>UPPER(IF(OR(K8="a",K8="as"),J7,IF(OR(K8="b",K8="bs"),J9,)))</f>
        <v>ΣΥΡΙΟΠΟΥΛΟΣ</v>
      </c>
      <c r="M8" s="134"/>
      <c r="N8" s="135"/>
      <c r="O8" s="135"/>
      <c r="P8" s="135"/>
      <c r="Q8" s="135"/>
      <c r="R8" s="118"/>
      <c r="T8" s="127" t="e">
        <f>#REF!</f>
        <v>#REF!</v>
      </c>
    </row>
    <row r="9" spans="1:20" s="46" customFormat="1" ht="9" customHeight="1">
      <c r="A9" s="120" t="s">
        <v>38</v>
      </c>
      <c r="B9" s="107"/>
      <c r="C9" s="107"/>
      <c r="D9" s="108"/>
      <c r="E9" s="128" t="s">
        <v>561</v>
      </c>
      <c r="F9" s="128" t="s">
        <v>309</v>
      </c>
      <c r="G9" s="128"/>
      <c r="H9" s="128"/>
      <c r="I9" s="208"/>
      <c r="J9" s="126" t="str">
        <f>UPPER(IF(OR(I10="a",I10="as"),E9,IF(OR(I10="b",I10="bs"),E10,)))</f>
        <v>ΛΕΓΑΚΗΣ</v>
      </c>
      <c r="K9" s="211"/>
      <c r="L9" s="110" t="s">
        <v>827</v>
      </c>
      <c r="M9" s="137"/>
      <c r="N9" s="135"/>
      <c r="O9" s="135"/>
      <c r="P9" s="135"/>
      <c r="Q9" s="135"/>
      <c r="R9" s="118"/>
      <c r="T9" s="127" t="e">
        <f>#REF!</f>
        <v>#REF!</v>
      </c>
    </row>
    <row r="10" spans="1:20" s="46" customFormat="1" ht="9" customHeight="1">
      <c r="A10" s="120" t="s">
        <v>40</v>
      </c>
      <c r="B10" s="107"/>
      <c r="C10" s="107"/>
      <c r="D10" s="108"/>
      <c r="E10" s="128" t="s">
        <v>562</v>
      </c>
      <c r="F10" s="128" t="s">
        <v>489</v>
      </c>
      <c r="G10" s="128"/>
      <c r="H10" s="128"/>
      <c r="I10" s="210" t="s">
        <v>820</v>
      </c>
      <c r="J10" s="110" t="s">
        <v>837</v>
      </c>
      <c r="K10" s="135"/>
      <c r="L10" s="124" t="s">
        <v>13</v>
      </c>
      <c r="M10" s="133" t="s">
        <v>364</v>
      </c>
      <c r="N10" s="126" t="str">
        <f>UPPER(IF(OR(M10="a",M10="as"),L8,IF(OR(M10="b",M10="bs"),L12,)))</f>
        <v>ΣΥΡΙΟΠΟΥΛΟΣ</v>
      </c>
      <c r="O10" s="134"/>
      <c r="P10" s="135"/>
      <c r="Q10" s="135"/>
      <c r="R10" s="118"/>
      <c r="T10" s="127" t="e">
        <f>#REF!</f>
        <v>#REF!</v>
      </c>
    </row>
    <row r="11" spans="1:20" s="46" customFormat="1" ht="9" customHeight="1">
      <c r="A11" s="120" t="s">
        <v>42</v>
      </c>
      <c r="B11" s="107"/>
      <c r="C11" s="107"/>
      <c r="D11" s="108"/>
      <c r="E11" s="128" t="s">
        <v>563</v>
      </c>
      <c r="F11" s="128" t="s">
        <v>268</v>
      </c>
      <c r="G11" s="128"/>
      <c r="H11" s="128"/>
      <c r="I11" s="208"/>
      <c r="J11" s="126" t="str">
        <f>UPPER(IF(OR(I12="a",I12="as"),E11,IF(OR(I12="b",I12="bs"),E12,)))</f>
        <v>ΑΜΑΡΙΑΝΟΣ</v>
      </c>
      <c r="K11" s="134"/>
      <c r="L11" s="212"/>
      <c r="M11" s="213"/>
      <c r="N11" s="110" t="s">
        <v>837</v>
      </c>
      <c r="O11" s="137"/>
      <c r="P11" s="135"/>
      <c r="Q11" s="135"/>
      <c r="R11" s="118"/>
      <c r="T11" s="127" t="e">
        <f>#REF!</f>
        <v>#REF!</v>
      </c>
    </row>
    <row r="12" spans="1:20" s="46" customFormat="1" ht="9" customHeight="1">
      <c r="A12" s="120" t="s">
        <v>43</v>
      </c>
      <c r="B12" s="107"/>
      <c r="C12" s="107"/>
      <c r="D12" s="108"/>
      <c r="E12" s="128" t="s">
        <v>565</v>
      </c>
      <c r="F12" s="128" t="s">
        <v>566</v>
      </c>
      <c r="G12" s="128"/>
      <c r="H12" s="128"/>
      <c r="I12" s="210" t="s">
        <v>365</v>
      </c>
      <c r="J12" s="110" t="s">
        <v>819</v>
      </c>
      <c r="K12" s="125" t="s">
        <v>365</v>
      </c>
      <c r="L12" s="126" t="str">
        <f>UPPER(IF(OR(K12="a",K12="as"),J11,IF(OR(K12="b",K12="bs"),J13,)))</f>
        <v>ΔΑΜΠΑΣΗΣ</v>
      </c>
      <c r="M12" s="214"/>
      <c r="N12" s="135"/>
      <c r="O12" s="137"/>
      <c r="P12" s="135"/>
      <c r="Q12" s="135"/>
      <c r="R12" s="118"/>
      <c r="T12" s="127" t="e">
        <f>#REF!</f>
        <v>#REF!</v>
      </c>
    </row>
    <row r="13" spans="1:20" s="46" customFormat="1" ht="9" customHeight="1">
      <c r="A13" s="209" t="s">
        <v>45</v>
      </c>
      <c r="B13" s="107"/>
      <c r="C13" s="107"/>
      <c r="D13" s="108"/>
      <c r="E13" s="128" t="s">
        <v>277</v>
      </c>
      <c r="F13" s="128" t="s">
        <v>324</v>
      </c>
      <c r="G13" s="128"/>
      <c r="H13" s="128"/>
      <c r="I13" s="208"/>
      <c r="J13" s="126" t="str">
        <f>UPPER(IF(OR(I14="a",I14="as"),E13,IF(OR(I14="b",I14="bs"),E14,)))</f>
        <v>ΔΑΜΠΑΣΗΣ</v>
      </c>
      <c r="K13" s="143"/>
      <c r="L13" s="110" t="s">
        <v>921</v>
      </c>
      <c r="M13" s="135"/>
      <c r="N13" s="135"/>
      <c r="O13" s="137"/>
      <c r="P13" s="135"/>
      <c r="Q13" s="135"/>
      <c r="R13" s="118"/>
      <c r="T13" s="127" t="e">
        <f>#REF!</f>
        <v>#REF!</v>
      </c>
    </row>
    <row r="14" spans="1:20" s="46" customFormat="1" ht="9" customHeight="1">
      <c r="A14" s="146" t="s">
        <v>47</v>
      </c>
      <c r="B14" s="107"/>
      <c r="C14" s="107"/>
      <c r="D14" s="108"/>
      <c r="E14" s="360" t="s">
        <v>567</v>
      </c>
      <c r="F14" s="360" t="s">
        <v>314</v>
      </c>
      <c r="G14" s="360"/>
      <c r="H14" s="109"/>
      <c r="I14" s="210" t="s">
        <v>824</v>
      </c>
      <c r="J14" s="110" t="s">
        <v>854</v>
      </c>
      <c r="K14" s="135"/>
      <c r="L14" s="135"/>
      <c r="M14" s="215"/>
      <c r="N14" s="124" t="s">
        <v>13</v>
      </c>
      <c r="O14" s="133" t="s">
        <v>364</v>
      </c>
      <c r="P14" s="126" t="str">
        <f>UPPER(IF(OR(O14="a",O14="as"),N10,IF(OR(O14="b",O14="bs"),N18,)))</f>
        <v>ΣΥΡΙΟΠΟΥΛΟΣ</v>
      </c>
      <c r="Q14" s="134"/>
      <c r="R14" s="118"/>
      <c r="T14" s="127" t="e">
        <f>#REF!</f>
        <v>#REF!</v>
      </c>
    </row>
    <row r="15" spans="1:20" s="46" customFormat="1" ht="9" customHeight="1">
      <c r="A15" s="105" t="s">
        <v>53</v>
      </c>
      <c r="B15" s="107"/>
      <c r="C15" s="107"/>
      <c r="D15" s="108">
        <v>11</v>
      </c>
      <c r="E15" s="109" t="s">
        <v>425</v>
      </c>
      <c r="F15" s="109" t="s">
        <v>276</v>
      </c>
      <c r="G15" s="109"/>
      <c r="H15" s="109"/>
      <c r="I15" s="208"/>
      <c r="J15" s="126" t="str">
        <f>UPPER(IF(OR(I16="a",I16="as"),E15,IF(OR(I16="b",I16="bs"),E16,)))</f>
        <v>ΜΗΝΑΣ</v>
      </c>
      <c r="K15" s="134"/>
      <c r="L15" s="135"/>
      <c r="M15" s="135"/>
      <c r="N15" s="135"/>
      <c r="O15" s="137"/>
      <c r="P15" s="110" t="s">
        <v>920</v>
      </c>
      <c r="Q15" s="137"/>
      <c r="R15" s="118"/>
      <c r="T15" s="127" t="e">
        <f>#REF!</f>
        <v>#REF!</v>
      </c>
    </row>
    <row r="16" spans="1:20" s="46" customFormat="1" ht="9" customHeight="1" thickBot="1">
      <c r="A16" s="209" t="s">
        <v>54</v>
      </c>
      <c r="B16" s="107"/>
      <c r="C16" s="107"/>
      <c r="D16" s="108"/>
      <c r="E16" s="128" t="s">
        <v>477</v>
      </c>
      <c r="F16" s="128" t="s">
        <v>231</v>
      </c>
      <c r="G16" s="128"/>
      <c r="H16" s="128"/>
      <c r="I16" s="210" t="s">
        <v>821</v>
      </c>
      <c r="J16" s="110" t="s">
        <v>837</v>
      </c>
      <c r="K16" s="125" t="s">
        <v>824</v>
      </c>
      <c r="L16" s="126" t="str">
        <f>UPPER(IF(OR(K16="a",K16="as"),J15,IF(OR(K16="b",K16="bs"),J17,)))</f>
        <v>ΧΟΥΡΔΑΚΗΣ</v>
      </c>
      <c r="M16" s="134"/>
      <c r="N16" s="135"/>
      <c r="O16" s="137"/>
      <c r="P16" s="135"/>
      <c r="Q16" s="137"/>
      <c r="R16" s="118"/>
      <c r="T16" s="142" t="e">
        <f>#REF!</f>
        <v>#REF!</v>
      </c>
    </row>
    <row r="17" spans="1:18" s="46" customFormat="1" ht="9" customHeight="1">
      <c r="A17" s="120" t="s">
        <v>55</v>
      </c>
      <c r="B17" s="107"/>
      <c r="C17" s="107"/>
      <c r="D17" s="108"/>
      <c r="E17" s="128" t="s">
        <v>603</v>
      </c>
      <c r="F17" s="128" t="s">
        <v>307</v>
      </c>
      <c r="G17" s="128"/>
      <c r="H17" s="128"/>
      <c r="I17" s="208"/>
      <c r="J17" s="126" t="str">
        <f>UPPER(IF(OR(I18="a",I18="as"),E17,IF(OR(I18="b",I18="bs"),E18,)))</f>
        <v>ΧΟΥΡΔΑΚΗΣ</v>
      </c>
      <c r="K17" s="211"/>
      <c r="L17" s="110" t="s">
        <v>830</v>
      </c>
      <c r="M17" s="137"/>
      <c r="N17" s="135"/>
      <c r="O17" s="137"/>
      <c r="P17" s="135"/>
      <c r="Q17" s="137"/>
      <c r="R17" s="118"/>
    </row>
    <row r="18" spans="1:18" s="46" customFormat="1" ht="9" customHeight="1">
      <c r="A18" s="120" t="s">
        <v>56</v>
      </c>
      <c r="B18" s="107"/>
      <c r="C18" s="107"/>
      <c r="D18" s="108"/>
      <c r="E18" s="128" t="s">
        <v>432</v>
      </c>
      <c r="F18" s="128" t="s">
        <v>235</v>
      </c>
      <c r="G18" s="128"/>
      <c r="H18" s="128"/>
      <c r="I18" s="210" t="s">
        <v>820</v>
      </c>
      <c r="J18" s="110" t="s">
        <v>819</v>
      </c>
      <c r="K18" s="135"/>
      <c r="L18" s="124" t="s">
        <v>13</v>
      </c>
      <c r="M18" s="133" t="s">
        <v>363</v>
      </c>
      <c r="N18" s="126" t="str">
        <f>UPPER(IF(OR(M18="a",M18="as"),L16,IF(OR(M18="b",M18="bs"),L20,)))</f>
        <v>ΧΟΥΡΔΑΚΗΣ</v>
      </c>
      <c r="O18" s="143"/>
      <c r="P18" s="135"/>
      <c r="Q18" s="137"/>
      <c r="R18" s="118"/>
    </row>
    <row r="19" spans="1:18" s="46" customFormat="1" ht="9" customHeight="1">
      <c r="A19" s="120" t="s">
        <v>57</v>
      </c>
      <c r="B19" s="107"/>
      <c r="C19" s="107"/>
      <c r="D19" s="108"/>
      <c r="E19" s="128" t="s">
        <v>570</v>
      </c>
      <c r="F19" s="128" t="s">
        <v>345</v>
      </c>
      <c r="G19" s="128"/>
      <c r="H19" s="128"/>
      <c r="I19" s="208"/>
      <c r="J19" s="126" t="str">
        <f>UPPER(IF(OR(I20="a",I20="as"),E19,IF(OR(I20="b",I20="bs"),E20,)))</f>
        <v>ΝΑΣΙΟΥΤΖΙΚ</v>
      </c>
      <c r="K19" s="134"/>
      <c r="L19" s="212"/>
      <c r="M19" s="213"/>
      <c r="N19" s="110" t="s">
        <v>832</v>
      </c>
      <c r="O19" s="135"/>
      <c r="P19" s="135"/>
      <c r="Q19" s="137"/>
      <c r="R19" s="118"/>
    </row>
    <row r="20" spans="1:18" s="46" customFormat="1" ht="9" customHeight="1">
      <c r="A20" s="120" t="s">
        <v>58</v>
      </c>
      <c r="B20" s="107"/>
      <c r="C20" s="107"/>
      <c r="D20" s="108"/>
      <c r="E20" s="128" t="s">
        <v>525</v>
      </c>
      <c r="F20" s="128" t="s">
        <v>526</v>
      </c>
      <c r="G20" s="128"/>
      <c r="H20" s="128"/>
      <c r="I20" s="210" t="s">
        <v>820</v>
      </c>
      <c r="J20" s="110" t="s">
        <v>866</v>
      </c>
      <c r="K20" s="125" t="s">
        <v>363</v>
      </c>
      <c r="L20" s="126" t="str">
        <f>UPPER(IF(OR(K20="a",K20="as"),J19,IF(OR(K20="b",K20="bs"),J21,)))</f>
        <v>ΝΑΣΙΟΥΤΖΙΚ</v>
      </c>
      <c r="M20" s="214"/>
      <c r="N20" s="135"/>
      <c r="O20" s="135"/>
      <c r="P20" s="135"/>
      <c r="Q20" s="137"/>
      <c r="R20" s="118"/>
    </row>
    <row r="21" spans="1:18" s="46" customFormat="1" ht="9" customHeight="1">
      <c r="A21" s="209" t="s">
        <v>59</v>
      </c>
      <c r="B21" s="107"/>
      <c r="C21" s="107"/>
      <c r="D21" s="108"/>
      <c r="E21" s="128" t="s">
        <v>571</v>
      </c>
      <c r="F21" s="128" t="s">
        <v>345</v>
      </c>
      <c r="G21" s="128"/>
      <c r="H21" s="128"/>
      <c r="I21" s="208"/>
      <c r="J21" s="126" t="str">
        <f>UPPER(IF(OR(I22="a",I22="as"),E21,IF(OR(I22="b",I22="bs"),E22,)))</f>
        <v>ΤΖΩΡΤΖΑΤΟΣ</v>
      </c>
      <c r="K21" s="143"/>
      <c r="L21" s="110" t="s">
        <v>827</v>
      </c>
      <c r="M21" s="135"/>
      <c r="N21" s="135"/>
      <c r="O21" s="135"/>
      <c r="P21" s="135"/>
      <c r="Q21" s="137"/>
      <c r="R21" s="118"/>
    </row>
    <row r="22" spans="1:18" s="46" customFormat="1" ht="9" customHeight="1">
      <c r="A22" s="146" t="s">
        <v>60</v>
      </c>
      <c r="B22" s="107"/>
      <c r="C22" s="107"/>
      <c r="D22" s="108">
        <v>7</v>
      </c>
      <c r="E22" s="109" t="s">
        <v>556</v>
      </c>
      <c r="F22" s="109" t="s">
        <v>333</v>
      </c>
      <c r="G22" s="109"/>
      <c r="H22" s="109"/>
      <c r="I22" s="210" t="s">
        <v>820</v>
      </c>
      <c r="J22" s="110" t="s">
        <v>819</v>
      </c>
      <c r="K22" s="135"/>
      <c r="L22" s="135"/>
      <c r="M22" s="215"/>
      <c r="N22" s="216" t="s">
        <v>61</v>
      </c>
      <c r="O22" s="205"/>
      <c r="P22" s="126" t="str">
        <f>UPPER(IF(OR(O23="a",O23="as"),P14,IF(OR(O23="b",O23="bs"),P30,)))</f>
        <v>ΣΥΡΙΟΠΟΥΛΟΣ</v>
      </c>
      <c r="Q22" s="206"/>
      <c r="R22" s="118"/>
    </row>
    <row r="23" spans="1:18" s="46" customFormat="1" ht="9" customHeight="1">
      <c r="A23" s="105" t="s">
        <v>62</v>
      </c>
      <c r="B23" s="107"/>
      <c r="C23" s="107"/>
      <c r="D23" s="108">
        <v>4</v>
      </c>
      <c r="E23" s="109" t="s">
        <v>509</v>
      </c>
      <c r="F23" s="109" t="s">
        <v>268</v>
      </c>
      <c r="G23" s="109"/>
      <c r="H23" s="109"/>
      <c r="I23" s="208"/>
      <c r="J23" s="126" t="str">
        <f>UPPER(IF(OR(I24="a",I24="as"),E23,IF(OR(I24="b",I24="bs"),E24,)))</f>
        <v>ΑΝΑΓΝΩΣΤΟΠΟΥΛΟΣ</v>
      </c>
      <c r="K23" s="134"/>
      <c r="L23" s="135"/>
      <c r="M23" s="135"/>
      <c r="N23" s="124" t="s">
        <v>13</v>
      </c>
      <c r="O23" s="207" t="s">
        <v>821</v>
      </c>
      <c r="P23" s="110" t="s">
        <v>819</v>
      </c>
      <c r="Q23" s="201"/>
      <c r="R23" s="118"/>
    </row>
    <row r="24" spans="1:18" s="46" customFormat="1" ht="9" customHeight="1">
      <c r="A24" s="209" t="s">
        <v>63</v>
      </c>
      <c r="B24" s="107"/>
      <c r="C24" s="107"/>
      <c r="D24" s="108"/>
      <c r="E24" s="128" t="s">
        <v>573</v>
      </c>
      <c r="F24" s="128" t="s">
        <v>489</v>
      </c>
      <c r="G24" s="128"/>
      <c r="H24" s="128"/>
      <c r="I24" s="210" t="s">
        <v>824</v>
      </c>
      <c r="J24" s="110" t="s">
        <v>819</v>
      </c>
      <c r="K24" s="125" t="s">
        <v>365</v>
      </c>
      <c r="L24" s="126" t="str">
        <f>UPPER(IF(OR(K24="a",K24="as"),J23,IF(OR(K24="b",K24="bs"),J25,)))</f>
        <v>ΗΛΙΟΠΟΥΛΟΣ</v>
      </c>
      <c r="M24" s="134"/>
      <c r="N24" s="135"/>
      <c r="O24" s="135"/>
      <c r="P24" s="135"/>
      <c r="Q24" s="137"/>
      <c r="R24" s="118"/>
    </row>
    <row r="25" spans="1:18" s="46" customFormat="1" ht="9" customHeight="1">
      <c r="A25" s="120" t="s">
        <v>64</v>
      </c>
      <c r="B25" s="107"/>
      <c r="C25" s="107"/>
      <c r="D25" s="108"/>
      <c r="E25" s="128" t="s">
        <v>574</v>
      </c>
      <c r="F25" s="128" t="s">
        <v>252</v>
      </c>
      <c r="G25" s="128"/>
      <c r="H25" s="128"/>
      <c r="I25" s="208"/>
      <c r="J25" s="126" t="str">
        <f>UPPER(IF(OR(I26="a",I26="as"),E25,IF(OR(I26="b",I26="bs"),E26,)))</f>
        <v>ΗΛΙΟΠΟΥΛΟΣ</v>
      </c>
      <c r="K25" s="211"/>
      <c r="L25" s="110" t="s">
        <v>926</v>
      </c>
      <c r="M25" s="137"/>
      <c r="N25" s="135"/>
      <c r="O25" s="135"/>
      <c r="P25" s="135"/>
      <c r="Q25" s="137"/>
      <c r="R25" s="118"/>
    </row>
    <row r="26" spans="1:18" s="46" customFormat="1" ht="9" customHeight="1">
      <c r="A26" s="120" t="s">
        <v>65</v>
      </c>
      <c r="B26" s="107"/>
      <c r="C26" s="107"/>
      <c r="D26" s="108"/>
      <c r="E26" s="128" t="s">
        <v>477</v>
      </c>
      <c r="F26" s="128" t="s">
        <v>268</v>
      </c>
      <c r="G26" s="128"/>
      <c r="H26" s="128"/>
      <c r="I26" s="210" t="s">
        <v>824</v>
      </c>
      <c r="J26" s="110" t="s">
        <v>867</v>
      </c>
      <c r="K26" s="135"/>
      <c r="L26" s="124" t="s">
        <v>13</v>
      </c>
      <c r="M26" s="133" t="s">
        <v>365</v>
      </c>
      <c r="N26" s="126" t="str">
        <f>UPPER(IF(OR(M26="a",M26="as"),L24,IF(OR(M26="b",M26="bs"),L28,)))</f>
        <v>ΚΟΥΤΗΦΑΡΗΣ</v>
      </c>
      <c r="O26" s="134"/>
      <c r="P26" s="135"/>
      <c r="Q26" s="137"/>
      <c r="R26" s="118"/>
    </row>
    <row r="27" spans="1:18" s="46" customFormat="1" ht="9" customHeight="1">
      <c r="A27" s="120" t="s">
        <v>66</v>
      </c>
      <c r="B27" s="107"/>
      <c r="C27" s="107"/>
      <c r="D27" s="108"/>
      <c r="E27" s="128" t="s">
        <v>564</v>
      </c>
      <c r="F27" s="128" t="s">
        <v>248</v>
      </c>
      <c r="G27" s="128"/>
      <c r="H27" s="128"/>
      <c r="I27" s="208"/>
      <c r="J27" s="126" t="str">
        <f>UPPER(IF(OR(I28="a",I28="as"),E27,IF(OR(I28="b",I28="bs"),E28,)))</f>
        <v>ΚΟΥΤΗΦΑΡΗΣ</v>
      </c>
      <c r="K27" s="134"/>
      <c r="L27" s="212"/>
      <c r="M27" s="213"/>
      <c r="N27" s="110" t="s">
        <v>947</v>
      </c>
      <c r="O27" s="137"/>
      <c r="P27" s="135"/>
      <c r="Q27" s="137"/>
      <c r="R27" s="118"/>
    </row>
    <row r="28" spans="1:18" s="46" customFormat="1" ht="9" customHeight="1">
      <c r="A28" s="120" t="s">
        <v>67</v>
      </c>
      <c r="B28" s="107"/>
      <c r="C28" s="107"/>
      <c r="D28" s="108"/>
      <c r="E28" s="128" t="s">
        <v>526</v>
      </c>
      <c r="F28" s="128" t="s">
        <v>254</v>
      </c>
      <c r="G28" s="128"/>
      <c r="H28" s="128"/>
      <c r="I28" s="210" t="s">
        <v>820</v>
      </c>
      <c r="J28" s="110" t="s">
        <v>830</v>
      </c>
      <c r="K28" s="125" t="s">
        <v>363</v>
      </c>
      <c r="L28" s="126" t="str">
        <f>UPPER(IF(OR(K28="a",K28="as"),J27,IF(OR(K28="b",K28="bs"),J29,)))</f>
        <v>ΚΟΥΤΗΦΑΡΗΣ</v>
      </c>
      <c r="M28" s="214"/>
      <c r="N28" s="135"/>
      <c r="O28" s="137"/>
      <c r="P28" s="135"/>
      <c r="Q28" s="137"/>
      <c r="R28" s="118"/>
    </row>
    <row r="29" spans="1:18" s="46" customFormat="1" ht="9" customHeight="1">
      <c r="A29" s="209" t="s">
        <v>68</v>
      </c>
      <c r="B29" s="107"/>
      <c r="C29" s="107"/>
      <c r="D29" s="108"/>
      <c r="E29" s="128" t="s">
        <v>229</v>
      </c>
      <c r="F29" s="128" t="s">
        <v>263</v>
      </c>
      <c r="G29" s="128"/>
      <c r="H29" s="128"/>
      <c r="I29" s="208"/>
      <c r="J29" s="126" t="str">
        <f>UPPER(IF(OR(I30="a",I30="as"),E29,IF(OR(I30="b",I30="bs"),E30,)))</f>
        <v>ΚΑΠΟΓΙΑΝΝΗΣ</v>
      </c>
      <c r="K29" s="143"/>
      <c r="L29" s="110" t="s">
        <v>831</v>
      </c>
      <c r="M29" s="135"/>
      <c r="N29" s="135"/>
      <c r="O29" s="137"/>
      <c r="P29" s="135"/>
      <c r="Q29" s="137"/>
      <c r="R29" s="118"/>
    </row>
    <row r="30" spans="1:18" s="46" customFormat="1" ht="9" customHeight="1">
      <c r="A30" s="146" t="s">
        <v>69</v>
      </c>
      <c r="B30" s="107"/>
      <c r="C30" s="107"/>
      <c r="D30" s="108">
        <v>14</v>
      </c>
      <c r="E30" s="109" t="s">
        <v>560</v>
      </c>
      <c r="F30" s="109" t="s">
        <v>231</v>
      </c>
      <c r="G30" s="109"/>
      <c r="H30" s="109"/>
      <c r="I30" s="210" t="s">
        <v>820</v>
      </c>
      <c r="J30" s="110" t="s">
        <v>819</v>
      </c>
      <c r="K30" s="135"/>
      <c r="L30" s="135"/>
      <c r="M30" s="215"/>
      <c r="N30" s="124" t="s">
        <v>13</v>
      </c>
      <c r="O30" s="133" t="s">
        <v>365</v>
      </c>
      <c r="P30" s="126" t="str">
        <f>UPPER(IF(OR(O30="a",O30="as"),N26,IF(OR(O30="b",O30="bs"),N34,)))</f>
        <v>ΣΑΠΟΥΝΤΖΗΣ</v>
      </c>
      <c r="Q30" s="143"/>
      <c r="R30" s="118"/>
    </row>
    <row r="31" spans="1:18" s="46" customFormat="1" ht="9" customHeight="1">
      <c r="A31" s="105" t="s">
        <v>70</v>
      </c>
      <c r="B31" s="107"/>
      <c r="C31" s="107"/>
      <c r="D31" s="108">
        <v>9</v>
      </c>
      <c r="E31" s="109" t="s">
        <v>557</v>
      </c>
      <c r="F31" s="109" t="s">
        <v>231</v>
      </c>
      <c r="G31" s="109"/>
      <c r="H31" s="109"/>
      <c r="I31" s="208"/>
      <c r="J31" s="126" t="str">
        <f>UPPER(IF(OR(I32="a",I32="as"),E31,IF(OR(I32="b",I32="bs"),E32,)))</f>
        <v>ΣΑΠΟΥΝΤΖΗΣ</v>
      </c>
      <c r="K31" s="134"/>
      <c r="L31" s="135"/>
      <c r="M31" s="135"/>
      <c r="N31" s="135"/>
      <c r="O31" s="137"/>
      <c r="P31" s="110" t="s">
        <v>953</v>
      </c>
      <c r="Q31" s="135"/>
      <c r="R31" s="118"/>
    </row>
    <row r="32" spans="1:18" s="46" customFormat="1" ht="9" customHeight="1">
      <c r="A32" s="209" t="s">
        <v>71</v>
      </c>
      <c r="B32" s="107"/>
      <c r="C32" s="107"/>
      <c r="D32" s="108"/>
      <c r="E32" s="128" t="s">
        <v>375</v>
      </c>
      <c r="F32" s="128" t="s">
        <v>372</v>
      </c>
      <c r="G32" s="128"/>
      <c r="H32" s="128"/>
      <c r="I32" s="210" t="s">
        <v>824</v>
      </c>
      <c r="J32" s="110" t="s">
        <v>831</v>
      </c>
      <c r="K32" s="125" t="s">
        <v>820</v>
      </c>
      <c r="L32" s="126" t="str">
        <f>UPPER(IF(OR(K32="a",K32="as"),J31,IF(OR(K32="b",K32="bs"),J33,)))</f>
        <v>ΣΑΠΟΥΝΤΖΗΣ</v>
      </c>
      <c r="M32" s="134"/>
      <c r="N32" s="135"/>
      <c r="O32" s="137"/>
      <c r="P32" s="135"/>
      <c r="Q32" s="135"/>
      <c r="R32" s="118"/>
    </row>
    <row r="33" spans="1:18" s="46" customFormat="1" ht="9" customHeight="1">
      <c r="A33" s="120" t="s">
        <v>72</v>
      </c>
      <c r="B33" s="107"/>
      <c r="C33" s="107"/>
      <c r="D33" s="108"/>
      <c r="E33" s="128" t="s">
        <v>575</v>
      </c>
      <c r="F33" s="128" t="s">
        <v>576</v>
      </c>
      <c r="G33" s="128"/>
      <c r="H33" s="128"/>
      <c r="I33" s="208"/>
      <c r="J33" s="126" t="str">
        <f>UPPER(IF(OR(I34="a",I34="as"),E33,IF(OR(I34="b",I34="bs"),E34,)))</f>
        <v>ΛΟΥΡΑΝΤΟΣ</v>
      </c>
      <c r="K33" s="211"/>
      <c r="L33" s="110" t="s">
        <v>819</v>
      </c>
      <c r="M33" s="137"/>
      <c r="N33" s="135"/>
      <c r="O33" s="137"/>
      <c r="P33" s="135"/>
      <c r="Q33" s="135"/>
      <c r="R33" s="118"/>
    </row>
    <row r="34" spans="1:18" s="46" customFormat="1" ht="9" customHeight="1">
      <c r="A34" s="120" t="s">
        <v>73</v>
      </c>
      <c r="B34" s="107"/>
      <c r="C34" s="107"/>
      <c r="D34" s="108"/>
      <c r="E34" s="128" t="s">
        <v>298</v>
      </c>
      <c r="F34" s="128" t="s">
        <v>243</v>
      </c>
      <c r="G34" s="128"/>
      <c r="H34" s="128"/>
      <c r="I34" s="210" t="s">
        <v>820</v>
      </c>
      <c r="J34" s="110" t="s">
        <v>819</v>
      </c>
      <c r="K34" s="135"/>
      <c r="L34" s="124" t="s">
        <v>13</v>
      </c>
      <c r="M34" s="133" t="s">
        <v>363</v>
      </c>
      <c r="N34" s="126" t="str">
        <f>UPPER(IF(OR(M34="a",M34="as"),L32,IF(OR(M34="b",M34="bs"),L36,)))</f>
        <v>ΣΑΠΟΥΝΤΖΗΣ</v>
      </c>
      <c r="O34" s="143"/>
      <c r="P34" s="135"/>
      <c r="Q34" s="135"/>
      <c r="R34" s="118"/>
    </row>
    <row r="35" spans="1:18" s="46" customFormat="1" ht="9" customHeight="1">
      <c r="A35" s="120" t="s">
        <v>74</v>
      </c>
      <c r="B35" s="107"/>
      <c r="C35" s="107"/>
      <c r="D35" s="108"/>
      <c r="E35" s="128" t="s">
        <v>579</v>
      </c>
      <c r="F35" s="128" t="s">
        <v>248</v>
      </c>
      <c r="G35" s="128"/>
      <c r="H35" s="128"/>
      <c r="I35" s="208"/>
      <c r="J35" s="126">
        <f>UPPER(IF(OR(I36="a",I36="as"),E35,IF(OR(I36="b",I36="bs"),E36,)))</f>
      </c>
      <c r="K35" s="134"/>
      <c r="L35" s="212"/>
      <c r="M35" s="213"/>
      <c r="N35" s="110" t="s">
        <v>925</v>
      </c>
      <c r="O35" s="135"/>
      <c r="P35" s="135"/>
      <c r="Q35" s="135"/>
      <c r="R35" s="118"/>
    </row>
    <row r="36" spans="1:18" s="46" customFormat="1" ht="9" customHeight="1">
      <c r="A36" s="120" t="s">
        <v>75</v>
      </c>
      <c r="B36" s="107"/>
      <c r="C36" s="107"/>
      <c r="D36" s="108"/>
      <c r="E36" s="128" t="s">
        <v>577</v>
      </c>
      <c r="F36" s="128" t="s">
        <v>578</v>
      </c>
      <c r="G36" s="128"/>
      <c r="H36" s="128"/>
      <c r="I36" s="210"/>
      <c r="J36" s="110"/>
      <c r="K36" s="125" t="s">
        <v>366</v>
      </c>
      <c r="L36" s="126" t="str">
        <f>UPPER(IF(OR(K36="a",K36="as"),J35,IF(OR(K36="b",K36="bs"),J37,)))</f>
        <v>ΚΑΠΕΡΩΝΗΣ</v>
      </c>
      <c r="M36" s="214"/>
      <c r="N36" s="217" t="s">
        <v>24</v>
      </c>
      <c r="O36" s="218"/>
      <c r="P36" s="217" t="s">
        <v>25</v>
      </c>
      <c r="Q36" s="218"/>
      <c r="R36" s="118"/>
    </row>
    <row r="37" spans="1:18" s="46" customFormat="1" ht="9" customHeight="1">
      <c r="A37" s="209" t="s">
        <v>76</v>
      </c>
      <c r="B37" s="107"/>
      <c r="C37" s="107"/>
      <c r="D37" s="108"/>
      <c r="E37" s="128" t="s">
        <v>580</v>
      </c>
      <c r="F37" s="128" t="s">
        <v>481</v>
      </c>
      <c r="G37" s="128"/>
      <c r="H37" s="128"/>
      <c r="I37" s="208"/>
      <c r="J37" s="126" t="str">
        <f>UPPER(IF(OR(I38="a",I38="as"),E37,IF(OR(I38="b",I38="bs"),E38,)))</f>
        <v>ΚΑΠΕΡΩΝΗΣ</v>
      </c>
      <c r="K37" s="143"/>
      <c r="L37" s="110"/>
      <c r="M37" s="135"/>
      <c r="N37" s="219" t="str">
        <f>UPPER(IF(OR(O23="a",O23="as"),P14,IF(OR(O23="b",O23="bs"),P30,)))</f>
        <v>ΣΥΡΙΟΠΟΥΛΟΣ</v>
      </c>
      <c r="O37" s="220"/>
      <c r="P37" s="217"/>
      <c r="Q37" s="218"/>
      <c r="R37" s="118"/>
    </row>
    <row r="38" spans="1:18" s="46" customFormat="1" ht="9" customHeight="1">
      <c r="A38" s="146" t="s">
        <v>77</v>
      </c>
      <c r="B38" s="107"/>
      <c r="C38" s="107"/>
      <c r="D38" s="108">
        <v>5</v>
      </c>
      <c r="E38" s="109" t="s">
        <v>554</v>
      </c>
      <c r="F38" s="109" t="s">
        <v>309</v>
      </c>
      <c r="G38" s="109"/>
      <c r="H38" s="109"/>
      <c r="I38" s="210" t="s">
        <v>844</v>
      </c>
      <c r="J38" s="110" t="s">
        <v>845</v>
      </c>
      <c r="K38" s="135"/>
      <c r="L38" s="135"/>
      <c r="M38" s="221"/>
      <c r="N38" s="222" t="s">
        <v>13</v>
      </c>
      <c r="O38" s="223" t="s">
        <v>364</v>
      </c>
      <c r="P38" s="219" t="str">
        <f>UPPER(IF(OR(O38="a",O38="as"),N37,IF(OR(O38="b",O38="bs"),N39,)))</f>
        <v>ΣΥΡΙΟΠΟΥΛΟΣ</v>
      </c>
      <c r="Q38" s="220"/>
      <c r="R38" s="118"/>
    </row>
    <row r="39" spans="1:18" s="46" customFormat="1" ht="9" customHeight="1">
      <c r="A39" s="105" t="s">
        <v>78</v>
      </c>
      <c r="B39" s="107"/>
      <c r="C39" s="107"/>
      <c r="D39" s="108">
        <v>8</v>
      </c>
      <c r="E39" s="109" t="s">
        <v>382</v>
      </c>
      <c r="F39" s="109" t="s">
        <v>231</v>
      </c>
      <c r="G39" s="109"/>
      <c r="H39" s="109"/>
      <c r="I39" s="208"/>
      <c r="J39" s="126" t="str">
        <f>UPPER(IF(OR(I40="a",I40="as"),E39,IF(OR(I40="b",I40="bs"),E40,)))</f>
        <v>ΓΕΩΡΓΙΟΥ</v>
      </c>
      <c r="K39" s="134"/>
      <c r="L39" s="135"/>
      <c r="M39" s="204"/>
      <c r="N39" s="219" t="str">
        <f>UPPER(IF(OR(O55="a",O55="as"),P46,IF(OR(O55="b",O55="bs"),P62,)))</f>
        <v>ΤΣΕΚΟΥΡΑΣ</v>
      </c>
      <c r="O39" s="224"/>
      <c r="P39" s="218" t="s">
        <v>879</v>
      </c>
      <c r="Q39" s="218"/>
      <c r="R39" s="118"/>
    </row>
    <row r="40" spans="1:18" s="46" customFormat="1" ht="9" customHeight="1">
      <c r="A40" s="209" t="s">
        <v>79</v>
      </c>
      <c r="B40" s="107"/>
      <c r="C40" s="107"/>
      <c r="D40" s="108"/>
      <c r="E40" s="128" t="s">
        <v>581</v>
      </c>
      <c r="F40" s="128" t="s">
        <v>529</v>
      </c>
      <c r="G40" s="128"/>
      <c r="H40" s="128"/>
      <c r="I40" s="210" t="s">
        <v>821</v>
      </c>
      <c r="J40" s="110" t="s">
        <v>854</v>
      </c>
      <c r="K40" s="125" t="s">
        <v>821</v>
      </c>
      <c r="L40" s="126" t="str">
        <f>UPPER(IF(OR(K40="a",K40="as"),J39,IF(OR(K40="b",K40="bs"),J41,)))</f>
        <v>ΓΕΩΡΓΙΟΥ</v>
      </c>
      <c r="M40" s="134"/>
      <c r="N40" s="218"/>
      <c r="O40" s="218"/>
      <c r="P40" s="218"/>
      <c r="Q40" s="218"/>
      <c r="R40" s="118"/>
    </row>
    <row r="41" spans="1:18" s="46" customFormat="1" ht="9" customHeight="1">
      <c r="A41" s="120" t="s">
        <v>80</v>
      </c>
      <c r="B41" s="107"/>
      <c r="C41" s="107"/>
      <c r="D41" s="108"/>
      <c r="E41" s="128" t="s">
        <v>582</v>
      </c>
      <c r="F41" s="128" t="s">
        <v>228</v>
      </c>
      <c r="G41" s="128"/>
      <c r="H41" s="128"/>
      <c r="I41" s="208"/>
      <c r="J41" s="126" t="str">
        <f>UPPER(IF(OR(I42="a",I42="as"),E41,IF(OR(I42="b",I42="bs"),E42,)))</f>
        <v>ΔΙΑΜΑΝΤΑΡΙΔΗΣ</v>
      </c>
      <c r="K41" s="211"/>
      <c r="L41" s="110" t="s">
        <v>819</v>
      </c>
      <c r="M41" s="137"/>
      <c r="N41" s="218"/>
      <c r="O41" s="218"/>
      <c r="P41" s="218"/>
      <c r="Q41" s="218"/>
      <c r="R41" s="118"/>
    </row>
    <row r="42" spans="1:18" s="46" customFormat="1" ht="9" customHeight="1">
      <c r="A42" s="120" t="s">
        <v>81</v>
      </c>
      <c r="B42" s="107"/>
      <c r="C42" s="107"/>
      <c r="D42" s="108"/>
      <c r="E42" s="128" t="s">
        <v>583</v>
      </c>
      <c r="F42" s="128" t="s">
        <v>584</v>
      </c>
      <c r="G42" s="128"/>
      <c r="H42" s="128"/>
      <c r="I42" s="210" t="s">
        <v>820</v>
      </c>
      <c r="J42" s="110" t="s">
        <v>819</v>
      </c>
      <c r="K42" s="135"/>
      <c r="L42" s="124" t="s">
        <v>13</v>
      </c>
      <c r="M42" s="133" t="s">
        <v>364</v>
      </c>
      <c r="N42" s="126" t="str">
        <f>UPPER(IF(OR(M42="a",M42="as"),L40,IF(OR(M42="b",M42="bs"),L44,)))</f>
        <v>ΓΕΩΡΓΙΟΥ</v>
      </c>
      <c r="O42" s="134"/>
      <c r="P42" s="135"/>
      <c r="Q42" s="135"/>
      <c r="R42" s="118"/>
    </row>
    <row r="43" spans="1:18" s="46" customFormat="1" ht="9" customHeight="1">
      <c r="A43" s="120" t="s">
        <v>82</v>
      </c>
      <c r="B43" s="107"/>
      <c r="C43" s="107"/>
      <c r="D43" s="108"/>
      <c r="E43" s="128" t="s">
        <v>549</v>
      </c>
      <c r="F43" s="128" t="s">
        <v>503</v>
      </c>
      <c r="G43" s="128"/>
      <c r="H43" s="128"/>
      <c r="I43" s="208"/>
      <c r="J43" s="126" t="str">
        <f>UPPER(IF(OR(I44="a",I44="as"),E43,IF(OR(I44="b",I44="bs"),E44,)))</f>
        <v>ΓΚΙΝΗΣ</v>
      </c>
      <c r="K43" s="134"/>
      <c r="L43" s="212"/>
      <c r="M43" s="213"/>
      <c r="N43" s="110" t="s">
        <v>835</v>
      </c>
      <c r="O43" s="137"/>
      <c r="P43" s="135"/>
      <c r="Q43" s="135"/>
      <c r="R43" s="118"/>
    </row>
    <row r="44" spans="1:18" s="46" customFormat="1" ht="9" customHeight="1">
      <c r="A44" s="120" t="s">
        <v>83</v>
      </c>
      <c r="B44" s="107"/>
      <c r="C44" s="107"/>
      <c r="D44" s="108"/>
      <c r="E44" s="128" t="s">
        <v>585</v>
      </c>
      <c r="F44" s="128" t="s">
        <v>586</v>
      </c>
      <c r="G44" s="128"/>
      <c r="H44" s="128"/>
      <c r="I44" s="210" t="s">
        <v>824</v>
      </c>
      <c r="J44" s="110" t="s">
        <v>819</v>
      </c>
      <c r="K44" s="125" t="s">
        <v>365</v>
      </c>
      <c r="L44" s="126" t="str">
        <f>UPPER(IF(OR(K44="a",K44="as"),J43,IF(OR(K44="b",K44="bs"),J45,)))</f>
        <v>ΠΡΑΤΣΗΣ</v>
      </c>
      <c r="M44" s="214"/>
      <c r="N44" s="135"/>
      <c r="O44" s="137"/>
      <c r="P44" s="135"/>
      <c r="Q44" s="135"/>
      <c r="R44" s="118"/>
    </row>
    <row r="45" spans="1:18" s="46" customFormat="1" ht="9" customHeight="1">
      <c r="A45" s="209" t="s">
        <v>84</v>
      </c>
      <c r="B45" s="107"/>
      <c r="C45" s="107"/>
      <c r="D45" s="108"/>
      <c r="E45" s="128" t="s">
        <v>587</v>
      </c>
      <c r="F45" s="128" t="s">
        <v>268</v>
      </c>
      <c r="G45" s="128"/>
      <c r="H45" s="128"/>
      <c r="I45" s="208"/>
      <c r="J45" s="126" t="str">
        <f>UPPER(IF(OR(I46="a",I46="as"),E45,IF(OR(I46="b",I46="bs"),E46,)))</f>
        <v>ΠΡΑΤΣΗΣ</v>
      </c>
      <c r="K45" s="143"/>
      <c r="L45" s="110" t="s">
        <v>866</v>
      </c>
      <c r="M45" s="135"/>
      <c r="N45" s="135"/>
      <c r="O45" s="137"/>
      <c r="P45" s="135"/>
      <c r="Q45" s="135"/>
      <c r="R45" s="118"/>
    </row>
    <row r="46" spans="1:18" s="46" customFormat="1" ht="9" customHeight="1">
      <c r="A46" s="146" t="s">
        <v>85</v>
      </c>
      <c r="B46" s="107"/>
      <c r="C46" s="107"/>
      <c r="D46" s="108">
        <v>12</v>
      </c>
      <c r="E46" s="109" t="s">
        <v>559</v>
      </c>
      <c r="F46" s="109" t="s">
        <v>408</v>
      </c>
      <c r="G46" s="109"/>
      <c r="H46" s="109"/>
      <c r="I46" s="210" t="s">
        <v>820</v>
      </c>
      <c r="J46" s="110" t="s">
        <v>819</v>
      </c>
      <c r="K46" s="135"/>
      <c r="L46" s="135"/>
      <c r="M46" s="215"/>
      <c r="N46" s="124" t="s">
        <v>13</v>
      </c>
      <c r="O46" s="133" t="s">
        <v>365</v>
      </c>
      <c r="P46" s="126" t="str">
        <f>UPPER(IF(OR(O46="a",O46="as"),N42,IF(OR(O46="b",O46="bs"),N50,)))</f>
        <v>ΤΣΕΚΟΥΡΑΣ</v>
      </c>
      <c r="Q46" s="134"/>
      <c r="R46" s="118"/>
    </row>
    <row r="47" spans="1:18" s="46" customFormat="1" ht="9" customHeight="1">
      <c r="A47" s="105" t="s">
        <v>86</v>
      </c>
      <c r="B47" s="107"/>
      <c r="C47" s="107"/>
      <c r="D47" s="108">
        <v>13</v>
      </c>
      <c r="E47" s="109" t="s">
        <v>247</v>
      </c>
      <c r="F47" s="109" t="s">
        <v>403</v>
      </c>
      <c r="G47" s="109"/>
      <c r="H47" s="109"/>
      <c r="I47" s="208"/>
      <c r="J47" s="126" t="str">
        <f>UPPER(IF(OR(I48="a",I48="as"),E47,IF(OR(I48="b",I48="bs"),E48,)))</f>
        <v>ΝΙΑΡΧΟΣ</v>
      </c>
      <c r="K47" s="134"/>
      <c r="L47" s="135"/>
      <c r="M47" s="135"/>
      <c r="N47" s="135"/>
      <c r="O47" s="137"/>
      <c r="P47" s="110" t="s">
        <v>832</v>
      </c>
      <c r="Q47" s="137"/>
      <c r="R47" s="118"/>
    </row>
    <row r="48" spans="1:18" s="46" customFormat="1" ht="9" customHeight="1">
      <c r="A48" s="209" t="s">
        <v>87</v>
      </c>
      <c r="B48" s="107"/>
      <c r="C48" s="107"/>
      <c r="D48" s="108"/>
      <c r="E48" s="128" t="s">
        <v>394</v>
      </c>
      <c r="F48" s="128" t="s">
        <v>254</v>
      </c>
      <c r="G48" s="128"/>
      <c r="H48" s="128"/>
      <c r="I48" s="210" t="s">
        <v>821</v>
      </c>
      <c r="J48" s="110" t="s">
        <v>827</v>
      </c>
      <c r="K48" s="125" t="s">
        <v>824</v>
      </c>
      <c r="L48" s="126" t="str">
        <f>UPPER(IF(OR(K48="a",K48="as"),J47,IF(OR(K48="b",K48="bs"),J49,)))</f>
        <v>ΤΣΕΚΟΥΡΑΣ</v>
      </c>
      <c r="M48" s="134"/>
      <c r="N48" s="135"/>
      <c r="O48" s="137"/>
      <c r="P48" s="135"/>
      <c r="Q48" s="137"/>
      <c r="R48" s="118"/>
    </row>
    <row r="49" spans="1:18" s="46" customFormat="1" ht="9" customHeight="1">
      <c r="A49" s="120" t="s">
        <v>88</v>
      </c>
      <c r="B49" s="107"/>
      <c r="C49" s="107"/>
      <c r="D49" s="108"/>
      <c r="E49" s="128" t="s">
        <v>572</v>
      </c>
      <c r="F49" s="128" t="s">
        <v>469</v>
      </c>
      <c r="G49" s="128"/>
      <c r="H49" s="128"/>
      <c r="I49" s="208"/>
      <c r="J49" s="126" t="str">
        <f>UPPER(IF(OR(I50="a",I50="as"),E49,IF(OR(I50="b",I50="bs"),E50,)))</f>
        <v>ΤΣΕΚΟΥΡΑΣ</v>
      </c>
      <c r="K49" s="211"/>
      <c r="L49" s="110" t="s">
        <v>868</v>
      </c>
      <c r="M49" s="137"/>
      <c r="N49" s="135"/>
      <c r="O49" s="137"/>
      <c r="P49" s="135"/>
      <c r="Q49" s="137"/>
      <c r="R49" s="118"/>
    </row>
    <row r="50" spans="1:18" s="46" customFormat="1" ht="9" customHeight="1">
      <c r="A50" s="120" t="s">
        <v>89</v>
      </c>
      <c r="B50" s="107"/>
      <c r="C50" s="107"/>
      <c r="D50" s="108"/>
      <c r="E50" s="128" t="s">
        <v>590</v>
      </c>
      <c r="F50" s="128" t="s">
        <v>290</v>
      </c>
      <c r="G50" s="128"/>
      <c r="H50" s="128"/>
      <c r="I50" s="210" t="s">
        <v>820</v>
      </c>
      <c r="J50" s="110" t="s">
        <v>868</v>
      </c>
      <c r="K50" s="135"/>
      <c r="L50" s="124" t="s">
        <v>13</v>
      </c>
      <c r="M50" s="133" t="s">
        <v>363</v>
      </c>
      <c r="N50" s="126" t="str">
        <f>UPPER(IF(OR(M50="a",M50="as"),L48,IF(OR(M50="b",M50="bs"),L52,)))</f>
        <v>ΤΣΕΚΟΥΡΑΣ</v>
      </c>
      <c r="O50" s="143"/>
      <c r="P50" s="135"/>
      <c r="Q50" s="137"/>
      <c r="R50" s="118"/>
    </row>
    <row r="51" spans="1:18" s="46" customFormat="1" ht="9" customHeight="1">
      <c r="A51" s="120" t="s">
        <v>90</v>
      </c>
      <c r="B51" s="107"/>
      <c r="C51" s="107"/>
      <c r="D51" s="108"/>
      <c r="E51" s="128" t="s">
        <v>477</v>
      </c>
      <c r="F51" s="128" t="s">
        <v>331</v>
      </c>
      <c r="G51" s="128"/>
      <c r="H51" s="128"/>
      <c r="I51" s="208"/>
      <c r="J51" s="126" t="str">
        <f>UPPER(IF(OR(I52="a",I52="as"),E51,IF(OR(I52="b",I52="bs"),E52,)))</f>
        <v>ΣΕΙΡΑΣ</v>
      </c>
      <c r="K51" s="134"/>
      <c r="L51" s="212"/>
      <c r="M51" s="213"/>
      <c r="N51" s="110" t="s">
        <v>819</v>
      </c>
      <c r="O51" s="135"/>
      <c r="P51" s="135"/>
      <c r="Q51" s="137"/>
      <c r="R51" s="118"/>
    </row>
    <row r="52" spans="1:18" s="46" customFormat="1" ht="9" customHeight="1">
      <c r="A52" s="120" t="s">
        <v>91</v>
      </c>
      <c r="B52" s="107"/>
      <c r="C52" s="107"/>
      <c r="D52" s="108"/>
      <c r="E52" s="128" t="s">
        <v>591</v>
      </c>
      <c r="F52" s="128" t="s">
        <v>248</v>
      </c>
      <c r="G52" s="128"/>
      <c r="H52" s="128"/>
      <c r="I52" s="210" t="s">
        <v>824</v>
      </c>
      <c r="J52" s="110" t="s">
        <v>869</v>
      </c>
      <c r="K52" s="125" t="s">
        <v>366</v>
      </c>
      <c r="L52" s="126" t="str">
        <f>UPPER(IF(OR(K52="a",K52="as"),J51,IF(OR(K52="b",K52="bs"),J53,)))</f>
        <v>ΣΚΑΜΠΑΡΔΩΝΗΣ</v>
      </c>
      <c r="M52" s="214"/>
      <c r="N52" s="135"/>
      <c r="O52" s="135"/>
      <c r="P52" s="135"/>
      <c r="Q52" s="137"/>
      <c r="R52" s="118"/>
    </row>
    <row r="53" spans="1:18" s="46" customFormat="1" ht="9" customHeight="1">
      <c r="A53" s="209" t="s">
        <v>92</v>
      </c>
      <c r="B53" s="107"/>
      <c r="C53" s="107"/>
      <c r="D53" s="108"/>
      <c r="E53" s="128" t="s">
        <v>592</v>
      </c>
      <c r="F53" s="128">
        <f>IF($D53="","",VLOOKUP($D53,#REF!,3))</f>
      </c>
      <c r="G53" s="128"/>
      <c r="H53" s="128"/>
      <c r="I53" s="208"/>
      <c r="J53" s="126" t="str">
        <f>UPPER(IF(OR(I54="a",I54="as"),E53,IF(OR(I54="b",I54="bs"),E54,)))</f>
        <v>ΣΚΑΜΠΑΡΔΩΝΗΣ</v>
      </c>
      <c r="K53" s="143"/>
      <c r="L53" s="110" t="s">
        <v>831</v>
      </c>
      <c r="M53" s="135"/>
      <c r="N53" s="135"/>
      <c r="O53" s="135"/>
      <c r="P53" s="135"/>
      <c r="Q53" s="137"/>
      <c r="R53" s="118"/>
    </row>
    <row r="54" spans="1:18" s="46" customFormat="1" ht="9" customHeight="1">
      <c r="A54" s="146" t="s">
        <v>93</v>
      </c>
      <c r="B54" s="107"/>
      <c r="C54" s="107"/>
      <c r="D54" s="108">
        <v>3</v>
      </c>
      <c r="E54" s="109" t="s">
        <v>553</v>
      </c>
      <c r="F54" s="109" t="s">
        <v>248</v>
      </c>
      <c r="G54" s="109"/>
      <c r="H54" s="109"/>
      <c r="I54" s="210" t="s">
        <v>844</v>
      </c>
      <c r="J54" s="110" t="s">
        <v>833</v>
      </c>
      <c r="K54" s="135"/>
      <c r="L54" s="135"/>
      <c r="M54" s="215"/>
      <c r="N54" s="216" t="s">
        <v>94</v>
      </c>
      <c r="O54" s="205"/>
      <c r="P54" s="126" t="str">
        <f>UPPER(IF(OR(O55="a",O55="as"),P46,IF(OR(O55="b",O55="bs"),P62,)))</f>
        <v>ΤΣΕΚΟΥΡΑΣ</v>
      </c>
      <c r="Q54" s="206"/>
      <c r="R54" s="118"/>
    </row>
    <row r="55" spans="1:18" s="46" customFormat="1" ht="9" customHeight="1">
      <c r="A55" s="105" t="s">
        <v>95</v>
      </c>
      <c r="B55" s="107"/>
      <c r="C55" s="107"/>
      <c r="D55" s="108">
        <v>6</v>
      </c>
      <c r="E55" s="109" t="s">
        <v>555</v>
      </c>
      <c r="F55" s="109" t="s">
        <v>252</v>
      </c>
      <c r="G55" s="109"/>
      <c r="H55" s="109"/>
      <c r="I55" s="208"/>
      <c r="J55" s="126" t="str">
        <f>UPPER(IF(OR(I56="a",I56="as"),E55,IF(OR(I56="b",I56="bs"),E56,)))</f>
        <v>ΚΟΛΟΒΟΣ</v>
      </c>
      <c r="K55" s="134"/>
      <c r="L55" s="135"/>
      <c r="M55" s="135"/>
      <c r="N55" s="124" t="s">
        <v>13</v>
      </c>
      <c r="O55" s="207" t="s">
        <v>363</v>
      </c>
      <c r="P55" s="110" t="s">
        <v>963</v>
      </c>
      <c r="Q55" s="201"/>
      <c r="R55" s="118"/>
    </row>
    <row r="56" spans="1:18" s="46" customFormat="1" ht="9" customHeight="1">
      <c r="A56" s="209" t="s">
        <v>96</v>
      </c>
      <c r="B56" s="107"/>
      <c r="C56" s="107"/>
      <c r="D56" s="108"/>
      <c r="E56" s="128" t="s">
        <v>593</v>
      </c>
      <c r="F56" s="128" t="s">
        <v>351</v>
      </c>
      <c r="G56" s="128"/>
      <c r="H56" s="128"/>
      <c r="I56" s="210" t="s">
        <v>821</v>
      </c>
      <c r="J56" s="110" t="s">
        <v>830</v>
      </c>
      <c r="K56" s="125" t="s">
        <v>364</v>
      </c>
      <c r="L56" s="126" t="str">
        <f>UPPER(IF(OR(K56="a",K56="as"),J55,IF(OR(K56="b",K56="bs"),J57,)))</f>
        <v>ΚΟΛΟΒΟΣ</v>
      </c>
      <c r="M56" s="134"/>
      <c r="N56" s="135"/>
      <c r="O56" s="135"/>
      <c r="P56" s="135"/>
      <c r="Q56" s="137"/>
      <c r="R56" s="118"/>
    </row>
    <row r="57" spans="1:18" s="46" customFormat="1" ht="9" customHeight="1">
      <c r="A57" s="120" t="s">
        <v>97</v>
      </c>
      <c r="B57" s="107"/>
      <c r="C57" s="107"/>
      <c r="D57" s="108"/>
      <c r="E57" s="128" t="s">
        <v>588</v>
      </c>
      <c r="F57" s="128" t="s">
        <v>589</v>
      </c>
      <c r="G57" s="128"/>
      <c r="H57" s="128"/>
      <c r="I57" s="208"/>
      <c r="J57" s="126" t="str">
        <f>UPPER(IF(OR(I58="a",I58="as"),E57,IF(OR(I58="b",I58="bs"),E58,)))</f>
        <v>ΜΠΑΛΑΜΠΑΝΙΔΗΣ</v>
      </c>
      <c r="K57" s="211"/>
      <c r="L57" s="110" t="s">
        <v>819</v>
      </c>
      <c r="M57" s="137"/>
      <c r="N57" s="135"/>
      <c r="O57" s="135"/>
      <c r="P57" s="135"/>
      <c r="Q57" s="137"/>
      <c r="R57" s="118"/>
    </row>
    <row r="58" spans="1:18" s="46" customFormat="1" ht="9" customHeight="1">
      <c r="A58" s="120" t="s">
        <v>98</v>
      </c>
      <c r="B58" s="107"/>
      <c r="C58" s="107"/>
      <c r="D58" s="108"/>
      <c r="E58" s="128" t="s">
        <v>594</v>
      </c>
      <c r="F58" s="128" t="s">
        <v>595</v>
      </c>
      <c r="G58" s="128"/>
      <c r="H58" s="128"/>
      <c r="I58" s="210" t="s">
        <v>824</v>
      </c>
      <c r="J58" s="110" t="s">
        <v>819</v>
      </c>
      <c r="K58" s="135"/>
      <c r="L58" s="124" t="s">
        <v>13</v>
      </c>
      <c r="M58" s="133" t="s">
        <v>821</v>
      </c>
      <c r="N58" s="126" t="str">
        <f>UPPER(IF(OR(M58="a",M58="as"),L56,IF(OR(M58="b",M58="bs"),L60,)))</f>
        <v>ΚΟΛΟΒΟΣ</v>
      </c>
      <c r="O58" s="134"/>
      <c r="P58" s="135"/>
      <c r="Q58" s="137"/>
      <c r="R58" s="118"/>
    </row>
    <row r="59" spans="1:18" s="46" customFormat="1" ht="9" customHeight="1">
      <c r="A59" s="120" t="s">
        <v>99</v>
      </c>
      <c r="B59" s="107"/>
      <c r="C59" s="107"/>
      <c r="D59" s="108"/>
      <c r="E59" s="128" t="s">
        <v>566</v>
      </c>
      <c r="F59" s="128" t="s">
        <v>231</v>
      </c>
      <c r="G59" s="128"/>
      <c r="H59" s="128"/>
      <c r="I59" s="208"/>
      <c r="J59" s="126" t="str">
        <f>UPPER(IF(OR(I60="a",I60="as"),E59,IF(OR(I60="b",I60="bs"),E60,)))</f>
        <v>ΘΩΜΑΣ</v>
      </c>
      <c r="K59" s="134"/>
      <c r="L59" s="212"/>
      <c r="M59" s="213"/>
      <c r="N59" s="110" t="s">
        <v>828</v>
      </c>
      <c r="O59" s="137"/>
      <c r="P59" s="135"/>
      <c r="Q59" s="137"/>
      <c r="R59" s="118"/>
    </row>
    <row r="60" spans="1:18" s="46" customFormat="1" ht="9" customHeight="1">
      <c r="A60" s="120" t="s">
        <v>100</v>
      </c>
      <c r="B60" s="107"/>
      <c r="C60" s="107"/>
      <c r="D60" s="108"/>
      <c r="E60" s="128" t="s">
        <v>599</v>
      </c>
      <c r="F60" s="128" t="s">
        <v>600</v>
      </c>
      <c r="G60" s="128"/>
      <c r="H60" s="128"/>
      <c r="I60" s="210" t="s">
        <v>820</v>
      </c>
      <c r="J60" s="110" t="s">
        <v>870</v>
      </c>
      <c r="K60" s="125" t="s">
        <v>844</v>
      </c>
      <c r="L60" s="126" t="str">
        <f>UPPER(IF(OR(K60="a",K60="as"),J59,IF(OR(K60="b",K60="bs"),J61,)))</f>
        <v>ΚΑΚΑΤΣΟΣ</v>
      </c>
      <c r="M60" s="214"/>
      <c r="N60" s="135"/>
      <c r="O60" s="137"/>
      <c r="P60" s="135"/>
      <c r="Q60" s="137"/>
      <c r="R60" s="118"/>
    </row>
    <row r="61" spans="1:18" s="46" customFormat="1" ht="9" customHeight="1">
      <c r="A61" s="209" t="s">
        <v>101</v>
      </c>
      <c r="B61" s="107"/>
      <c r="C61" s="107"/>
      <c r="D61" s="108"/>
      <c r="E61" s="128" t="s">
        <v>601</v>
      </c>
      <c r="F61" s="128" t="s">
        <v>489</v>
      </c>
      <c r="G61" s="128"/>
      <c r="H61" s="128"/>
      <c r="I61" s="208"/>
      <c r="J61" s="126" t="str">
        <f>UPPER(IF(OR(I62="a",I62="as"),E61,IF(OR(I62="b",I62="bs"),E62,)))</f>
        <v>ΚΑΚΑΤΣΟΣ</v>
      </c>
      <c r="K61" s="143"/>
      <c r="L61" s="110" t="s">
        <v>827</v>
      </c>
      <c r="M61" s="135"/>
      <c r="N61" s="135"/>
      <c r="O61" s="137"/>
      <c r="P61" s="135"/>
      <c r="Q61" s="137"/>
      <c r="R61" s="118"/>
    </row>
    <row r="62" spans="1:18" s="46" customFormat="1" ht="9" customHeight="1">
      <c r="A62" s="146" t="s">
        <v>102</v>
      </c>
      <c r="B62" s="107"/>
      <c r="C62" s="107"/>
      <c r="D62" s="108">
        <v>10</v>
      </c>
      <c r="E62" s="109" t="s">
        <v>558</v>
      </c>
      <c r="F62" s="109" t="s">
        <v>231</v>
      </c>
      <c r="G62" s="109"/>
      <c r="H62" s="109"/>
      <c r="I62" s="210" t="s">
        <v>844</v>
      </c>
      <c r="J62" s="110" t="s">
        <v>837</v>
      </c>
      <c r="K62" s="135"/>
      <c r="L62" s="135"/>
      <c r="M62" s="215"/>
      <c r="N62" s="124" t="s">
        <v>13</v>
      </c>
      <c r="O62" s="133" t="s">
        <v>366</v>
      </c>
      <c r="P62" s="126" t="str">
        <f>UPPER(IF(OR(O62="a",O62="as"),N58,IF(OR(O62="b",O62="bs"),N66,)))</f>
        <v>ΒΑΚΑΛΗΣ</v>
      </c>
      <c r="Q62" s="143"/>
      <c r="R62" s="118"/>
    </row>
    <row r="63" spans="1:18" s="46" customFormat="1" ht="9" customHeight="1">
      <c r="A63" s="105" t="s">
        <v>103</v>
      </c>
      <c r="B63" s="107"/>
      <c r="C63" s="107"/>
      <c r="D63" s="108"/>
      <c r="E63" s="360" t="s">
        <v>596</v>
      </c>
      <c r="F63" s="360" t="s">
        <v>526</v>
      </c>
      <c r="G63" s="360"/>
      <c r="H63" s="109"/>
      <c r="I63" s="208"/>
      <c r="J63" s="126" t="str">
        <f>UPPER(IF(OR(I64="a",I64="as"),E63,IF(OR(I64="b",I64="bs"),E64,)))</f>
        <v>ΜΗΤΣΟΤΑΚΗΣ</v>
      </c>
      <c r="K63" s="134"/>
      <c r="L63" s="135"/>
      <c r="M63" s="135"/>
      <c r="N63" s="135"/>
      <c r="O63" s="137"/>
      <c r="P63" s="110" t="s">
        <v>885</v>
      </c>
      <c r="Q63" s="135"/>
      <c r="R63" s="118"/>
    </row>
    <row r="64" spans="1:18" s="46" customFormat="1" ht="9" customHeight="1">
      <c r="A64" s="209" t="s">
        <v>104</v>
      </c>
      <c r="B64" s="107"/>
      <c r="C64" s="107"/>
      <c r="D64" s="108"/>
      <c r="E64" s="128" t="s">
        <v>602</v>
      </c>
      <c r="F64" s="128" t="s">
        <v>498</v>
      </c>
      <c r="G64" s="128"/>
      <c r="H64" s="128"/>
      <c r="I64" s="210" t="s">
        <v>820</v>
      </c>
      <c r="J64" s="110" t="s">
        <v>900</v>
      </c>
      <c r="K64" s="125" t="s">
        <v>820</v>
      </c>
      <c r="L64" s="126" t="str">
        <f>UPPER(IF(OR(K64="a",K64="as"),J63,IF(OR(K64="b",K64="bs"),J65,)))</f>
        <v>ΜΗΤΣΟΤΑΚΗΣ</v>
      </c>
      <c r="M64" s="134"/>
      <c r="N64" s="135"/>
      <c r="O64" s="137"/>
      <c r="P64" s="135"/>
      <c r="Q64" s="135"/>
      <c r="R64" s="118"/>
    </row>
    <row r="65" spans="1:18" s="46" customFormat="1" ht="9" customHeight="1">
      <c r="A65" s="120" t="s">
        <v>105</v>
      </c>
      <c r="B65" s="107"/>
      <c r="C65" s="107"/>
      <c r="D65" s="108"/>
      <c r="E65" s="128" t="s">
        <v>472</v>
      </c>
      <c r="F65" s="128" t="s">
        <v>276</v>
      </c>
      <c r="G65" s="128"/>
      <c r="H65" s="128"/>
      <c r="I65" s="208"/>
      <c r="J65" s="126" t="str">
        <f>UPPER(IF(OR(I66="a",I66="as"),E65,IF(OR(I66="b",I66="bs"),E66,)))</f>
        <v>ΦΕΤΣΗΣ</v>
      </c>
      <c r="K65" s="211"/>
      <c r="L65" s="110" t="s">
        <v>936</v>
      </c>
      <c r="M65" s="137"/>
      <c r="N65" s="135"/>
      <c r="O65" s="137"/>
      <c r="P65" s="135"/>
      <c r="Q65" s="135"/>
      <c r="R65" s="118"/>
    </row>
    <row r="66" spans="1:18" s="46" customFormat="1" ht="9" customHeight="1">
      <c r="A66" s="120" t="s">
        <v>106</v>
      </c>
      <c r="B66" s="107"/>
      <c r="C66" s="107"/>
      <c r="D66" s="108"/>
      <c r="E66" s="128" t="s">
        <v>604</v>
      </c>
      <c r="F66" s="128" t="s">
        <v>244</v>
      </c>
      <c r="G66" s="128"/>
      <c r="H66" s="128"/>
      <c r="I66" s="210" t="s">
        <v>824</v>
      </c>
      <c r="J66" s="110" t="s">
        <v>819</v>
      </c>
      <c r="K66" s="135"/>
      <c r="L66" s="124" t="s">
        <v>13</v>
      </c>
      <c r="M66" s="133" t="s">
        <v>844</v>
      </c>
      <c r="N66" s="126" t="str">
        <f>UPPER(IF(OR(M66="a",M66="as"),L64,IF(OR(M66="b",M66="bs"),L68,)))</f>
        <v>ΒΑΚΑΛΗΣ</v>
      </c>
      <c r="O66" s="143"/>
      <c r="P66" s="135"/>
      <c r="Q66" s="135"/>
      <c r="R66" s="118"/>
    </row>
    <row r="67" spans="1:18" s="46" customFormat="1" ht="9" customHeight="1">
      <c r="A67" s="120" t="s">
        <v>107</v>
      </c>
      <c r="B67" s="107"/>
      <c r="C67" s="107"/>
      <c r="D67" s="108"/>
      <c r="E67" s="128" t="s">
        <v>597</v>
      </c>
      <c r="F67" s="128" t="s">
        <v>469</v>
      </c>
      <c r="G67" s="128"/>
      <c r="H67" s="128"/>
      <c r="I67" s="208"/>
      <c r="J67" s="126" t="str">
        <f>UPPER(IF(OR(I68="a",I68="as"),E67,IF(OR(I68="b",I68="bs"),E68,)))</f>
        <v>ΚΑΡΑΤΑΣΟΣ</v>
      </c>
      <c r="K67" s="134"/>
      <c r="L67" s="212"/>
      <c r="M67" s="213"/>
      <c r="N67" s="110" t="s">
        <v>915</v>
      </c>
      <c r="O67" s="135"/>
      <c r="P67" s="135"/>
      <c r="Q67" s="135"/>
      <c r="R67" s="118"/>
    </row>
    <row r="68" spans="1:18" s="46" customFormat="1" ht="9" customHeight="1">
      <c r="A68" s="120" t="s">
        <v>108</v>
      </c>
      <c r="B68" s="107"/>
      <c r="C68" s="107"/>
      <c r="D68" s="108"/>
      <c r="E68" s="128" t="s">
        <v>598</v>
      </c>
      <c r="F68" s="128" t="s">
        <v>228</v>
      </c>
      <c r="G68" s="128"/>
      <c r="H68" s="128"/>
      <c r="I68" s="210" t="s">
        <v>824</v>
      </c>
      <c r="J68" s="110" t="s">
        <v>835</v>
      </c>
      <c r="K68" s="125" t="s">
        <v>844</v>
      </c>
      <c r="L68" s="126" t="str">
        <f>UPPER(IF(OR(K68="a",K68="as"),J67,IF(OR(K68="b",K68="bs"),J69,)))</f>
        <v>ΒΑΚΑΛΗΣ</v>
      </c>
      <c r="M68" s="214"/>
      <c r="N68" s="135"/>
      <c r="O68" s="135"/>
      <c r="P68" s="135"/>
      <c r="Q68" s="135"/>
      <c r="R68" s="118"/>
    </row>
    <row r="69" spans="1:18" s="46" customFormat="1" ht="9" customHeight="1">
      <c r="A69" s="209" t="s">
        <v>109</v>
      </c>
      <c r="B69" s="107"/>
      <c r="C69" s="107"/>
      <c r="D69" s="108"/>
      <c r="E69" s="128" t="s">
        <v>568</v>
      </c>
      <c r="F69" s="128" t="s">
        <v>569</v>
      </c>
      <c r="G69" s="128"/>
      <c r="H69" s="128"/>
      <c r="I69" s="208"/>
      <c r="J69" s="126" t="str">
        <f>UPPER(IF(OR(I70="a",I70="as"),E69,IF(OR(I70="b",I70="bs"),E70,)))</f>
        <v>ΒΑΚΑΛΗΣ</v>
      </c>
      <c r="K69" s="143"/>
      <c r="L69" s="110" t="s">
        <v>833</v>
      </c>
      <c r="M69" s="135"/>
      <c r="N69" s="135"/>
      <c r="O69" s="135"/>
      <c r="P69" s="135"/>
      <c r="Q69" s="135"/>
      <c r="R69" s="118"/>
    </row>
    <row r="70" spans="1:18" s="46" customFormat="1" ht="9" customHeight="1">
      <c r="A70" s="146" t="s">
        <v>110</v>
      </c>
      <c r="B70" s="107"/>
      <c r="C70" s="107"/>
      <c r="D70" s="108">
        <v>2</v>
      </c>
      <c r="E70" s="109" t="s">
        <v>552</v>
      </c>
      <c r="F70" s="109" t="s">
        <v>309</v>
      </c>
      <c r="G70" s="109"/>
      <c r="H70" s="109"/>
      <c r="I70" s="210" t="s">
        <v>844</v>
      </c>
      <c r="J70" s="110" t="s">
        <v>832</v>
      </c>
      <c r="K70" s="135"/>
      <c r="L70" s="135"/>
      <c r="M70" s="215"/>
      <c r="N70" s="135"/>
      <c r="O70" s="135"/>
      <c r="P70" s="135"/>
      <c r="Q70" s="135"/>
      <c r="R70" s="118"/>
    </row>
    <row r="71" spans="1:18" s="46" customFormat="1" ht="6" customHeight="1">
      <c r="A71" s="225"/>
      <c r="B71" s="226"/>
      <c r="C71" s="226"/>
      <c r="D71" s="227"/>
      <c r="E71" s="228"/>
      <c r="F71" s="228"/>
      <c r="G71" s="229"/>
      <c r="H71" s="228"/>
      <c r="I71" s="230"/>
      <c r="J71" s="135"/>
      <c r="K71" s="135"/>
      <c r="L71" s="135"/>
      <c r="M71" s="215"/>
      <c r="N71" s="135"/>
      <c r="O71" s="135"/>
      <c r="P71" s="135"/>
      <c r="Q71" s="135"/>
      <c r="R71" s="118"/>
    </row>
    <row r="72" spans="1:17" s="17" customFormat="1" ht="10.5" customHeight="1">
      <c r="A72" s="159" t="s">
        <v>26</v>
      </c>
      <c r="B72" s="160"/>
      <c r="C72" s="161"/>
      <c r="D72" s="231" t="s">
        <v>27</v>
      </c>
      <c r="E72" s="232" t="s">
        <v>28</v>
      </c>
      <c r="F72" s="231" t="s">
        <v>27</v>
      </c>
      <c r="G72" s="164" t="s">
        <v>28</v>
      </c>
      <c r="H72" s="233"/>
      <c r="I72" s="231" t="s">
        <v>27</v>
      </c>
      <c r="J72" s="163" t="s">
        <v>111</v>
      </c>
      <c r="K72" s="166"/>
      <c r="L72" s="163" t="s">
        <v>30</v>
      </c>
      <c r="M72" s="167"/>
      <c r="N72" s="168" t="s">
        <v>31</v>
      </c>
      <c r="O72" s="168"/>
      <c r="P72" s="169"/>
      <c r="Q72" s="170"/>
    </row>
    <row r="73" spans="1:17" s="17" customFormat="1" ht="9" customHeight="1">
      <c r="A73" s="172" t="s">
        <v>32</v>
      </c>
      <c r="B73" s="171"/>
      <c r="C73" s="173"/>
      <c r="D73" s="174">
        <v>1</v>
      </c>
      <c r="E73" s="234" t="s">
        <v>551</v>
      </c>
      <c r="F73" s="174">
        <v>9</v>
      </c>
      <c r="G73" s="65" t="s">
        <v>557</v>
      </c>
      <c r="H73" s="64"/>
      <c r="I73" s="176" t="s">
        <v>33</v>
      </c>
      <c r="J73" s="171"/>
      <c r="K73" s="177"/>
      <c r="L73" s="171"/>
      <c r="M73" s="178"/>
      <c r="N73" s="179" t="s">
        <v>34</v>
      </c>
      <c r="O73" s="180"/>
      <c r="P73" s="180"/>
      <c r="Q73" s="181"/>
    </row>
    <row r="74" spans="1:17" s="17" customFormat="1" ht="9" customHeight="1">
      <c r="A74" s="172" t="s">
        <v>35</v>
      </c>
      <c r="B74" s="171"/>
      <c r="C74" s="173"/>
      <c r="D74" s="174">
        <v>2</v>
      </c>
      <c r="E74" s="234" t="s">
        <v>552</v>
      </c>
      <c r="F74" s="174">
        <v>10</v>
      </c>
      <c r="G74" s="65" t="s">
        <v>558</v>
      </c>
      <c r="H74" s="64"/>
      <c r="I74" s="176" t="s">
        <v>36</v>
      </c>
      <c r="J74" s="171"/>
      <c r="K74" s="177"/>
      <c r="L74" s="171"/>
      <c r="M74" s="178"/>
      <c r="N74" s="182"/>
      <c r="O74" s="183"/>
      <c r="P74" s="184"/>
      <c r="Q74" s="185"/>
    </row>
    <row r="75" spans="1:17" s="17" customFormat="1" ht="9" customHeight="1">
      <c r="A75" s="186" t="s">
        <v>37</v>
      </c>
      <c r="B75" s="184"/>
      <c r="C75" s="187"/>
      <c r="D75" s="174">
        <v>3</v>
      </c>
      <c r="E75" s="234" t="s">
        <v>553</v>
      </c>
      <c r="F75" s="174">
        <v>11</v>
      </c>
      <c r="G75" s="65" t="s">
        <v>425</v>
      </c>
      <c r="H75" s="64"/>
      <c r="I75" s="176" t="s">
        <v>38</v>
      </c>
      <c r="J75" s="171"/>
      <c r="K75" s="177"/>
      <c r="L75" s="171"/>
      <c r="M75" s="178"/>
      <c r="N75" s="179" t="s">
        <v>39</v>
      </c>
      <c r="O75" s="180"/>
      <c r="P75" s="180"/>
      <c r="Q75" s="181"/>
    </row>
    <row r="76" spans="1:17" s="17" customFormat="1" ht="9" customHeight="1">
      <c r="A76" s="188"/>
      <c r="B76" s="93"/>
      <c r="C76" s="189"/>
      <c r="D76" s="174">
        <v>4</v>
      </c>
      <c r="E76" s="234" t="s">
        <v>509</v>
      </c>
      <c r="F76" s="174">
        <v>12</v>
      </c>
      <c r="G76" s="65" t="s">
        <v>559</v>
      </c>
      <c r="H76" s="64"/>
      <c r="I76" s="176" t="s">
        <v>40</v>
      </c>
      <c r="J76" s="171"/>
      <c r="K76" s="177"/>
      <c r="L76" s="171"/>
      <c r="M76" s="178"/>
      <c r="N76" s="171"/>
      <c r="O76" s="177"/>
      <c r="P76" s="171"/>
      <c r="Q76" s="178"/>
    </row>
    <row r="77" spans="1:17" s="17" customFormat="1" ht="9" customHeight="1">
      <c r="A77" s="190" t="s">
        <v>41</v>
      </c>
      <c r="B77" s="191"/>
      <c r="C77" s="192"/>
      <c r="D77" s="174">
        <v>5</v>
      </c>
      <c r="E77" s="234" t="s">
        <v>554</v>
      </c>
      <c r="F77" s="174">
        <v>13</v>
      </c>
      <c r="G77" s="65" t="s">
        <v>247</v>
      </c>
      <c r="H77" s="64"/>
      <c r="I77" s="176" t="s">
        <v>42</v>
      </c>
      <c r="J77" s="171"/>
      <c r="K77" s="177"/>
      <c r="L77" s="171"/>
      <c r="M77" s="178"/>
      <c r="N77" s="184"/>
      <c r="O77" s="183"/>
      <c r="P77" s="184"/>
      <c r="Q77" s="185"/>
    </row>
    <row r="78" spans="1:17" s="17" customFormat="1" ht="9" customHeight="1">
      <c r="A78" s="172" t="s">
        <v>32</v>
      </c>
      <c r="B78" s="171"/>
      <c r="C78" s="173"/>
      <c r="D78" s="174">
        <v>6</v>
      </c>
      <c r="E78" s="234" t="s">
        <v>555</v>
      </c>
      <c r="F78" s="174">
        <v>14</v>
      </c>
      <c r="G78" s="65" t="s">
        <v>560</v>
      </c>
      <c r="H78" s="64"/>
      <c r="I78" s="176" t="s">
        <v>43</v>
      </c>
      <c r="J78" s="171"/>
      <c r="K78" s="177"/>
      <c r="L78" s="171"/>
      <c r="M78" s="178"/>
      <c r="N78" s="179" t="s">
        <v>15</v>
      </c>
      <c r="O78" s="180"/>
      <c r="P78" s="180"/>
      <c r="Q78" s="181"/>
    </row>
    <row r="79" spans="1:17" s="17" customFormat="1" ht="9" customHeight="1">
      <c r="A79" s="172" t="s">
        <v>44</v>
      </c>
      <c r="B79" s="171"/>
      <c r="C79" s="193"/>
      <c r="D79" s="174">
        <v>7</v>
      </c>
      <c r="E79" s="234" t="s">
        <v>556</v>
      </c>
      <c r="F79" s="174">
        <v>15</v>
      </c>
      <c r="G79" s="65"/>
      <c r="H79" s="64"/>
      <c r="I79" s="176" t="s">
        <v>45</v>
      </c>
      <c r="J79" s="171"/>
      <c r="K79" s="177"/>
      <c r="L79" s="171"/>
      <c r="M79" s="178"/>
      <c r="N79" s="171"/>
      <c r="O79" s="177"/>
      <c r="P79" s="171"/>
      <c r="Q79" s="178"/>
    </row>
    <row r="80" spans="1:17" s="17" customFormat="1" ht="9" customHeight="1">
      <c r="A80" s="186" t="s">
        <v>46</v>
      </c>
      <c r="B80" s="184"/>
      <c r="C80" s="194"/>
      <c r="D80" s="195">
        <v>8</v>
      </c>
      <c r="E80" s="235" t="s">
        <v>382</v>
      </c>
      <c r="F80" s="195">
        <v>16</v>
      </c>
      <c r="G80" s="196"/>
      <c r="H80" s="198"/>
      <c r="I80" s="199" t="s">
        <v>47</v>
      </c>
      <c r="J80" s="184"/>
      <c r="K80" s="183"/>
      <c r="L80" s="184"/>
      <c r="M80" s="185"/>
      <c r="N80" s="184" t="str">
        <f>Q4</f>
        <v>ΤΑΜΠΟΣΗ ΤΕΡΕΖΑ</v>
      </c>
      <c r="O80" s="183"/>
      <c r="P80" s="184"/>
      <c r="Q80" s="200" t="e">
        <f>MIN(16,#REF!)</f>
        <v>#REF!</v>
      </c>
    </row>
    <row r="81" ht="15.75" customHeight="1"/>
    <row r="82" ht="9" customHeight="1"/>
  </sheetData>
  <sheetProtection/>
  <mergeCells count="1">
    <mergeCell ref="A4:C4"/>
  </mergeCells>
  <conditionalFormatting sqref="G7:G70">
    <cfRule type="expression" priority="1" dxfId="3" stopIfTrue="1">
      <formula>AND($D7&lt;9,$C7&gt;0)</formula>
    </cfRule>
  </conditionalFormatting>
  <conditionalFormatting sqref="H7:H70 F7:F70">
    <cfRule type="expression" priority="2" dxfId="3" stopIfTrue="1">
      <formula>AND($D7&lt;17,$C7&gt;0)</formula>
    </cfRule>
  </conditionalFormatting>
  <conditionalFormatting sqref="L58 L42 L26 L10 L50 L34 L18 L66 N14 N30 N46 N62 N55 N23 N38">
    <cfRule type="expression" priority="3" dxfId="9" stopIfTrue="1">
      <formula>AND($N$1="CU",L10="Umpire")</formula>
    </cfRule>
    <cfRule type="expression" priority="4" dxfId="8" stopIfTrue="1">
      <formula>AND($N$1="CU",L10&lt;&gt;"Umpire",M10&lt;&gt;"")</formula>
    </cfRule>
    <cfRule type="expression" priority="5" dxfId="7" stopIfTrue="1">
      <formula>AND($N$1="CU",L10&lt;&gt;"Umpire")</formula>
    </cfRule>
  </conditionalFormatting>
  <conditionalFormatting sqref="L8 L12 L16 L20 L24 L28 L32 L36 L40 L44 L48 L52 L56 L60 L64 L68 N18 N26 N34 N42 N50 N58 N66 P14 P30 P46 P62 N10">
    <cfRule type="expression" priority="6" dxfId="3" stopIfTrue="1">
      <formula>K8="as"</formula>
    </cfRule>
    <cfRule type="expression" priority="7" dxfId="3" stopIfTrue="1">
      <formula>K8="bs"</formula>
    </cfRule>
  </conditionalFormatting>
  <conditionalFormatting sqref="J7 J9 J11 J13 J15 J17 J19 J21 J23 J25 J27 J29 J31 J33 J35 J37 J39 J41 J43 J45 J47 J49 J51 J53 J55 J57 J59 J61 J63 J65 J67 J69 P22 P54">
    <cfRule type="expression" priority="8" dxfId="3" stopIfTrue="1">
      <formula>I8="as"</formula>
    </cfRule>
    <cfRule type="expression" priority="9" dxfId="3" stopIfTrue="1">
      <formula>I8="bs"</formula>
    </cfRule>
  </conditionalFormatting>
  <conditionalFormatting sqref="B7:B70">
    <cfRule type="cellIs" priority="10" dxfId="10" operator="equal" stopIfTrue="1">
      <formula>"QA"</formula>
    </cfRule>
    <cfRule type="cellIs" priority="11" dxfId="10"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2" stopIfTrue="1">
      <formula>$N$1="CU"</formula>
    </cfRule>
  </conditionalFormatting>
  <conditionalFormatting sqref="D7:D70">
    <cfRule type="expression" priority="13" dxfId="168" stopIfTrue="1">
      <formula>$D7&lt;17</formula>
    </cfRule>
  </conditionalFormatting>
  <conditionalFormatting sqref="N37">
    <cfRule type="expression" priority="14" dxfId="3" stopIfTrue="1">
      <formula>O23="as"</formula>
    </cfRule>
    <cfRule type="expression" priority="15" dxfId="3" stopIfTrue="1">
      <formula>O23="bs"</formula>
    </cfRule>
  </conditionalFormatting>
  <conditionalFormatting sqref="N39">
    <cfRule type="expression" priority="16" dxfId="3" stopIfTrue="1">
      <formula>O55="as"</formula>
    </cfRule>
    <cfRule type="expression" priority="17" dxfId="3" stopIfTrue="1">
      <formula>O55="bs"</formula>
    </cfRule>
  </conditionalFormatting>
  <conditionalFormatting sqref="P38">
    <cfRule type="expression" priority="18" dxfId="3" stopIfTrue="1">
      <formula>O38="as"</formula>
    </cfRule>
    <cfRule type="expression" priority="19" dxfId="3"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xl/worksheets/sheet6.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0" style="0" hidden="1" customWidth="1"/>
    <col min="19" max="19" width="8.7109375" style="0" customWidth="1"/>
    <col min="20" max="20" width="9.140625" style="0" hidden="1" customWidth="1"/>
  </cols>
  <sheetData>
    <row r="1" spans="1:17" s="79" customFormat="1" ht="21.75" customHeight="1">
      <c r="A1" s="66" t="str">
        <f>'Week SetUp'!$A$6</f>
        <v>FILOTHEI TENNIS OPEN 2011</v>
      </c>
      <c r="B1" s="66"/>
      <c r="C1" s="82"/>
      <c r="D1" s="82"/>
      <c r="E1" s="82"/>
      <c r="F1" s="82"/>
      <c r="G1" s="82"/>
      <c r="H1" s="82"/>
      <c r="I1" s="83"/>
      <c r="J1" s="75" t="s">
        <v>215</v>
      </c>
      <c r="K1" s="75"/>
      <c r="L1" s="67"/>
      <c r="M1" s="83"/>
      <c r="N1" s="83" t="s">
        <v>204</v>
      </c>
      <c r="O1" s="83"/>
      <c r="P1" s="82"/>
      <c r="Q1" s="83"/>
    </row>
    <row r="2" spans="1:17" s="73" customFormat="1" ht="12.75">
      <c r="A2" s="68">
        <f>'Week SetUp'!$A$8</f>
        <v>0</v>
      </c>
      <c r="B2" s="68"/>
      <c r="C2" s="68"/>
      <c r="D2" s="68"/>
      <c r="E2" s="68"/>
      <c r="F2" s="84"/>
      <c r="G2" s="74"/>
      <c r="H2" s="74"/>
      <c r="I2" s="85"/>
      <c r="J2" s="75" t="s">
        <v>48</v>
      </c>
      <c r="K2" s="75"/>
      <c r="L2" s="75"/>
      <c r="M2" s="85"/>
      <c r="N2" s="74"/>
      <c r="O2" s="85"/>
      <c r="P2" s="74"/>
      <c r="Q2" s="85"/>
    </row>
    <row r="3" spans="1:17" s="18" customFormat="1" ht="11.25" customHeight="1">
      <c r="A3" s="56" t="s">
        <v>11</v>
      </c>
      <c r="B3" s="56"/>
      <c r="C3" s="56"/>
      <c r="D3" s="56"/>
      <c r="E3" s="56"/>
      <c r="F3" s="56" t="s">
        <v>5</v>
      </c>
      <c r="G3" s="56"/>
      <c r="H3" s="56"/>
      <c r="I3" s="87"/>
      <c r="J3" s="56" t="s">
        <v>6</v>
      </c>
      <c r="K3" s="87"/>
      <c r="L3" s="56"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9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49</v>
      </c>
      <c r="M5" s="96"/>
      <c r="N5" s="94" t="s">
        <v>23</v>
      </c>
      <c r="O5" s="96"/>
      <c r="P5" s="94" t="s">
        <v>24</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10.5" customHeight="1">
      <c r="A7" s="105">
        <v>1</v>
      </c>
      <c r="B7" s="107"/>
      <c r="C7" s="107"/>
      <c r="D7" s="108">
        <v>1</v>
      </c>
      <c r="E7" s="109" t="s">
        <v>605</v>
      </c>
      <c r="F7" s="109" t="s">
        <v>256</v>
      </c>
      <c r="G7" s="109"/>
      <c r="H7" s="109"/>
      <c r="I7" s="111"/>
      <c r="J7" s="110"/>
      <c r="K7" s="110"/>
      <c r="L7" s="110"/>
      <c r="M7" s="110"/>
      <c r="N7" s="113"/>
      <c r="O7" s="115"/>
      <c r="P7" s="116"/>
      <c r="Q7" s="117"/>
      <c r="R7" s="118"/>
      <c r="T7" s="119" t="e">
        <f>#REF!</f>
        <v>#REF!</v>
      </c>
    </row>
    <row r="8" spans="1:20" s="46" customFormat="1" ht="9" customHeight="1">
      <c r="A8" s="120"/>
      <c r="B8" s="121"/>
      <c r="C8" s="121"/>
      <c r="D8" s="121"/>
      <c r="E8" s="122"/>
      <c r="F8" s="122"/>
      <c r="G8" s="123"/>
      <c r="H8" s="124"/>
      <c r="I8" s="125" t="s">
        <v>364</v>
      </c>
      <c r="J8" s="126" t="str">
        <f>UPPER(IF(OR(I8="a",I8="as"),E7,IF(OR(I8="b",I8="bs"),E9,)))</f>
        <v>ΔΗΜΗΤΡΑΚΑΚΗΣ</v>
      </c>
      <c r="K8" s="126"/>
      <c r="L8" s="110"/>
      <c r="M8" s="110"/>
      <c r="N8" s="113"/>
      <c r="O8" s="115"/>
      <c r="P8" s="116"/>
      <c r="Q8" s="117"/>
      <c r="R8" s="118"/>
      <c r="T8" s="127" t="e">
        <f>#REF!</f>
        <v>#REF!</v>
      </c>
    </row>
    <row r="9" spans="1:20" s="46" customFormat="1" ht="9" customHeight="1">
      <c r="A9" s="120">
        <v>2</v>
      </c>
      <c r="B9" s="107"/>
      <c r="C9" s="107"/>
      <c r="D9" s="108"/>
      <c r="E9" s="128" t="s">
        <v>226</v>
      </c>
      <c r="F9" s="128">
        <f>IF($D9="","",VLOOKUP($D9,#REF!,3))</f>
      </c>
      <c r="G9" s="128"/>
      <c r="H9" s="128"/>
      <c r="I9" s="129"/>
      <c r="J9" s="110"/>
      <c r="K9" s="130"/>
      <c r="L9" s="110"/>
      <c r="M9" s="110"/>
      <c r="N9" s="113"/>
      <c r="O9" s="115"/>
      <c r="P9" s="116"/>
      <c r="Q9" s="117"/>
      <c r="R9" s="118"/>
      <c r="T9" s="127" t="e">
        <f>#REF!</f>
        <v>#REF!</v>
      </c>
    </row>
    <row r="10" spans="1:20" s="46" customFormat="1" ht="9" customHeight="1">
      <c r="A10" s="120"/>
      <c r="B10" s="121"/>
      <c r="C10" s="121"/>
      <c r="D10" s="131"/>
      <c r="E10" s="122"/>
      <c r="F10" s="122"/>
      <c r="G10" s="123"/>
      <c r="H10" s="122"/>
      <c r="I10" s="132"/>
      <c r="J10" s="124" t="s">
        <v>13</v>
      </c>
      <c r="K10" s="133" t="s">
        <v>364</v>
      </c>
      <c r="L10" s="126" t="str">
        <f>UPPER(IF(OR(K10="a",K10="as"),J8,IF(OR(K10="b",K10="bs"),J12,)))</f>
        <v>ΔΗΜΗΤΡΑΚΑΚΗΣ</v>
      </c>
      <c r="M10" s="134"/>
      <c r="N10" s="135"/>
      <c r="O10" s="135"/>
      <c r="P10" s="116"/>
      <c r="Q10" s="117"/>
      <c r="R10" s="118"/>
      <c r="T10" s="127" t="e">
        <f>#REF!</f>
        <v>#REF!</v>
      </c>
    </row>
    <row r="11" spans="1:20" s="46" customFormat="1" ht="9" customHeight="1">
      <c r="A11" s="120">
        <v>3</v>
      </c>
      <c r="B11" s="107"/>
      <c r="C11" s="107"/>
      <c r="D11" s="108"/>
      <c r="E11" s="128" t="s">
        <v>613</v>
      </c>
      <c r="F11" s="128" t="s">
        <v>614</v>
      </c>
      <c r="G11" s="128"/>
      <c r="H11" s="128"/>
      <c r="I11" s="111"/>
      <c r="J11" s="110"/>
      <c r="K11" s="136"/>
      <c r="L11" s="110" t="s">
        <v>833</v>
      </c>
      <c r="M11" s="137"/>
      <c r="N11" s="135"/>
      <c r="O11" s="135"/>
      <c r="P11" s="116"/>
      <c r="Q11" s="117"/>
      <c r="R11" s="118"/>
      <c r="T11" s="127" t="e">
        <f>#REF!</f>
        <v>#REF!</v>
      </c>
    </row>
    <row r="12" spans="1:20" s="46" customFormat="1" ht="9" customHeight="1">
      <c r="A12" s="120"/>
      <c r="B12" s="121"/>
      <c r="C12" s="121"/>
      <c r="D12" s="131"/>
      <c r="E12" s="122"/>
      <c r="F12" s="122"/>
      <c r="G12" s="123"/>
      <c r="H12" s="124"/>
      <c r="I12" s="125" t="s">
        <v>820</v>
      </c>
      <c r="J12" s="126" t="str">
        <f>UPPER(IF(OR(I12="a",I12="as"),E11,IF(OR(I12="b",I12="bs"),E13,)))</f>
        <v>ΔΕΛΗΚΑΤΕΡΙΝΗΣ</v>
      </c>
      <c r="K12" s="138"/>
      <c r="L12" s="110"/>
      <c r="M12" s="137"/>
      <c r="N12" s="135"/>
      <c r="O12" s="135"/>
      <c r="P12" s="116"/>
      <c r="Q12" s="117"/>
      <c r="R12" s="118"/>
      <c r="T12" s="127" t="e">
        <f>#REF!</f>
        <v>#REF!</v>
      </c>
    </row>
    <row r="13" spans="1:20" s="46" customFormat="1" ht="9" customHeight="1">
      <c r="A13" s="120">
        <v>4</v>
      </c>
      <c r="B13" s="107"/>
      <c r="C13" s="107"/>
      <c r="D13" s="108"/>
      <c r="E13" s="128" t="s">
        <v>615</v>
      </c>
      <c r="F13" s="128" t="s">
        <v>248</v>
      </c>
      <c r="G13" s="128"/>
      <c r="H13" s="128"/>
      <c r="I13" s="139"/>
      <c r="J13" s="110" t="s">
        <v>819</v>
      </c>
      <c r="K13" s="110"/>
      <c r="L13" s="110"/>
      <c r="M13" s="137"/>
      <c r="N13" s="135"/>
      <c r="O13" s="135"/>
      <c r="P13" s="116"/>
      <c r="Q13" s="117"/>
      <c r="R13" s="118"/>
      <c r="T13" s="127" t="e">
        <f>#REF!</f>
        <v>#REF!</v>
      </c>
    </row>
    <row r="14" spans="1:20" s="46" customFormat="1" ht="9" customHeight="1">
      <c r="A14" s="120"/>
      <c r="B14" s="121"/>
      <c r="C14" s="121"/>
      <c r="D14" s="131"/>
      <c r="E14" s="110"/>
      <c r="F14" s="110"/>
      <c r="G14" s="60"/>
      <c r="H14" s="140"/>
      <c r="I14" s="132"/>
      <c r="J14" s="110"/>
      <c r="K14" s="110"/>
      <c r="L14" s="124" t="s">
        <v>13</v>
      </c>
      <c r="M14" s="133" t="s">
        <v>844</v>
      </c>
      <c r="N14" s="126" t="str">
        <f>UPPER(IF(OR(M14="a",M14="as"),L10,IF(OR(M14="b",M14="bs"),L18,)))</f>
        <v>ΑΛΤΙΠΑΡΜΑΚΗΣ</v>
      </c>
      <c r="O14" s="134"/>
      <c r="P14" s="116"/>
      <c r="Q14" s="117"/>
      <c r="R14" s="118"/>
      <c r="T14" s="127" t="e">
        <f>#REF!</f>
        <v>#REF!</v>
      </c>
    </row>
    <row r="15" spans="1:20" s="46" customFormat="1" ht="9" customHeight="1">
      <c r="A15" s="120">
        <v>5</v>
      </c>
      <c r="B15" s="107"/>
      <c r="C15" s="107"/>
      <c r="D15" s="108"/>
      <c r="E15" s="128" t="s">
        <v>632</v>
      </c>
      <c r="F15" s="128" t="s">
        <v>609</v>
      </c>
      <c r="G15" s="128"/>
      <c r="H15" s="128"/>
      <c r="I15" s="141"/>
      <c r="J15" s="110"/>
      <c r="K15" s="110"/>
      <c r="L15" s="110"/>
      <c r="M15" s="137"/>
      <c r="N15" s="110" t="s">
        <v>826</v>
      </c>
      <c r="O15" s="201"/>
      <c r="P15" s="113"/>
      <c r="Q15" s="115"/>
      <c r="R15" s="118"/>
      <c r="T15" s="127" t="e">
        <f>#REF!</f>
        <v>#REF!</v>
      </c>
    </row>
    <row r="16" spans="1:20" s="46" customFormat="1" ht="9" customHeight="1" thickBot="1">
      <c r="A16" s="120"/>
      <c r="B16" s="121"/>
      <c r="C16" s="121"/>
      <c r="D16" s="131"/>
      <c r="E16" s="122"/>
      <c r="F16" s="122"/>
      <c r="G16" s="123"/>
      <c r="H16" s="124"/>
      <c r="I16" s="125" t="s">
        <v>820</v>
      </c>
      <c r="J16" s="126" t="str">
        <f>UPPER(IF(OR(I16="a",I16="as"),E15,IF(OR(I16="b",I16="bs"),E17,)))</f>
        <v>ΨΑΡΑΔΑΚΗΣ</v>
      </c>
      <c r="K16" s="126"/>
      <c r="L16" s="110"/>
      <c r="M16" s="137"/>
      <c r="N16" s="113"/>
      <c r="O16" s="201"/>
      <c r="P16" s="113"/>
      <c r="Q16" s="115"/>
      <c r="R16" s="118"/>
      <c r="T16" s="142" t="e">
        <f>#REF!</f>
        <v>#REF!</v>
      </c>
    </row>
    <row r="17" spans="1:18" s="46" customFormat="1" ht="9" customHeight="1">
      <c r="A17" s="120">
        <v>6</v>
      </c>
      <c r="B17" s="107"/>
      <c r="C17" s="107"/>
      <c r="D17" s="108"/>
      <c r="E17" s="128" t="s">
        <v>616</v>
      </c>
      <c r="F17" s="128" t="s">
        <v>228</v>
      </c>
      <c r="G17" s="128"/>
      <c r="H17" s="128"/>
      <c r="I17" s="129"/>
      <c r="J17" s="110" t="s">
        <v>871</v>
      </c>
      <c r="K17" s="130"/>
      <c r="L17" s="110"/>
      <c r="M17" s="137"/>
      <c r="N17" s="113"/>
      <c r="O17" s="201"/>
      <c r="P17" s="113"/>
      <c r="Q17" s="115"/>
      <c r="R17" s="118"/>
    </row>
    <row r="18" spans="1:18" s="46" customFormat="1" ht="9" customHeight="1">
      <c r="A18" s="120"/>
      <c r="B18" s="121"/>
      <c r="C18" s="121"/>
      <c r="D18" s="131"/>
      <c r="E18" s="122"/>
      <c r="F18" s="122"/>
      <c r="G18" s="123"/>
      <c r="H18" s="110"/>
      <c r="I18" s="132"/>
      <c r="J18" s="124" t="s">
        <v>13</v>
      </c>
      <c r="K18" s="133" t="s">
        <v>844</v>
      </c>
      <c r="L18" s="126" t="str">
        <f>UPPER(IF(OR(K18="a",K18="as"),J16,IF(OR(K18="b",K18="bs"),J20,)))</f>
        <v>ΑΛΤΙΠΑΡΜΑΚΗΣ</v>
      </c>
      <c r="M18" s="143"/>
      <c r="N18" s="113"/>
      <c r="O18" s="201"/>
      <c r="P18" s="113"/>
      <c r="Q18" s="115"/>
      <c r="R18" s="118"/>
    </row>
    <row r="19" spans="1:18" s="46" customFormat="1" ht="9" customHeight="1">
      <c r="A19" s="120">
        <v>7</v>
      </c>
      <c r="B19" s="107"/>
      <c r="C19" s="107"/>
      <c r="D19" s="108"/>
      <c r="E19" s="128" t="s">
        <v>560</v>
      </c>
      <c r="F19" s="128" t="s">
        <v>254</v>
      </c>
      <c r="G19" s="128"/>
      <c r="H19" s="128"/>
      <c r="I19" s="111"/>
      <c r="J19" s="110"/>
      <c r="K19" s="136"/>
      <c r="L19" s="110" t="s">
        <v>917</v>
      </c>
      <c r="M19" s="135"/>
      <c r="N19" s="113"/>
      <c r="O19" s="201"/>
      <c r="P19" s="113"/>
      <c r="Q19" s="115"/>
      <c r="R19" s="118"/>
    </row>
    <row r="20" spans="1:18" s="46" customFormat="1" ht="9" customHeight="1">
      <c r="A20" s="120"/>
      <c r="B20" s="121"/>
      <c r="C20" s="121"/>
      <c r="D20" s="121"/>
      <c r="E20" s="122"/>
      <c r="F20" s="122"/>
      <c r="G20" s="123"/>
      <c r="H20" s="124"/>
      <c r="I20" s="125" t="s">
        <v>844</v>
      </c>
      <c r="J20" s="126" t="str">
        <f>UPPER(IF(OR(I20="a",I20="as"),E19,IF(OR(I20="b",I20="bs"),E21,)))</f>
        <v>ΑΛΤΙΠΑΡΜΑΚΗΣ</v>
      </c>
      <c r="K20" s="138"/>
      <c r="L20" s="110"/>
      <c r="M20" s="135"/>
      <c r="N20" s="113"/>
      <c r="O20" s="201"/>
      <c r="P20" s="113"/>
      <c r="Q20" s="115"/>
      <c r="R20" s="118"/>
    </row>
    <row r="21" spans="1:18" s="46" customFormat="1" ht="9" customHeight="1">
      <c r="A21" s="105">
        <v>8</v>
      </c>
      <c r="B21" s="107"/>
      <c r="C21" s="107"/>
      <c r="D21" s="108">
        <v>7</v>
      </c>
      <c r="E21" s="109" t="s">
        <v>611</v>
      </c>
      <c r="F21" s="109" t="s">
        <v>345</v>
      </c>
      <c r="G21" s="109"/>
      <c r="H21" s="109"/>
      <c r="I21" s="139"/>
      <c r="J21" s="110"/>
      <c r="K21" s="110"/>
      <c r="L21" s="110"/>
      <c r="M21" s="135"/>
      <c r="N21" s="113"/>
      <c r="O21" s="201"/>
      <c r="P21" s="113"/>
      <c r="Q21" s="115"/>
      <c r="R21" s="118"/>
    </row>
    <row r="22" spans="1:18" s="46" customFormat="1" ht="9" customHeight="1">
      <c r="A22" s="120"/>
      <c r="B22" s="121"/>
      <c r="C22" s="121"/>
      <c r="D22" s="121"/>
      <c r="E22" s="140"/>
      <c r="F22" s="140"/>
      <c r="G22" s="144"/>
      <c r="H22" s="140"/>
      <c r="I22" s="132"/>
      <c r="J22" s="110"/>
      <c r="K22" s="110"/>
      <c r="L22" s="110"/>
      <c r="M22" s="135"/>
      <c r="N22" s="124" t="s">
        <v>13</v>
      </c>
      <c r="O22" s="133" t="s">
        <v>821</v>
      </c>
      <c r="P22" s="126" t="str">
        <f>UPPER(IF(OR(O22="a",O22="as"),N14,IF(OR(O22="b",O22="bs"),N30,)))</f>
        <v>ΑΛΤΙΠΑΡΜΑΚΗΣ</v>
      </c>
      <c r="Q22" s="202"/>
      <c r="R22" s="118"/>
    </row>
    <row r="23" spans="1:18" s="46" customFormat="1" ht="9" customHeight="1">
      <c r="A23" s="105">
        <v>9</v>
      </c>
      <c r="B23" s="107"/>
      <c r="C23" s="107"/>
      <c r="D23" s="108">
        <v>4</v>
      </c>
      <c r="E23" s="109" t="s">
        <v>608</v>
      </c>
      <c r="F23" s="109" t="s">
        <v>609</v>
      </c>
      <c r="G23" s="109"/>
      <c r="H23" s="109"/>
      <c r="I23" s="111"/>
      <c r="J23" s="110"/>
      <c r="K23" s="110"/>
      <c r="L23" s="110"/>
      <c r="M23" s="135"/>
      <c r="N23" s="113"/>
      <c r="O23" s="201"/>
      <c r="P23" s="110" t="s">
        <v>828</v>
      </c>
      <c r="Q23" s="201"/>
      <c r="R23" s="118"/>
    </row>
    <row r="24" spans="1:18" s="46" customFormat="1" ht="9" customHeight="1">
      <c r="A24" s="120"/>
      <c r="B24" s="121"/>
      <c r="C24" s="121"/>
      <c r="D24" s="121"/>
      <c r="E24" s="122"/>
      <c r="F24" s="122"/>
      <c r="G24" s="123"/>
      <c r="H24" s="124"/>
      <c r="I24" s="125" t="s">
        <v>364</v>
      </c>
      <c r="J24" s="126" t="str">
        <f>UPPER(IF(OR(I24="a",I24="as"),E23,IF(OR(I24="b",I24="bs"),E25,)))</f>
        <v>ΡΟΜΠΟΣ</v>
      </c>
      <c r="K24" s="126"/>
      <c r="L24" s="110"/>
      <c r="M24" s="135"/>
      <c r="N24" s="113"/>
      <c r="O24" s="201"/>
      <c r="P24" s="113"/>
      <c r="Q24" s="201"/>
      <c r="R24" s="118"/>
    </row>
    <row r="25" spans="1:18" s="46" customFormat="1" ht="9" customHeight="1">
      <c r="A25" s="120">
        <v>10</v>
      </c>
      <c r="B25" s="107"/>
      <c r="C25" s="107"/>
      <c r="D25" s="108"/>
      <c r="E25" s="128" t="s">
        <v>226</v>
      </c>
      <c r="F25" s="128">
        <f>IF($D25="","",VLOOKUP($D25,#REF!,3))</f>
      </c>
      <c r="G25" s="128"/>
      <c r="H25" s="128"/>
      <c r="I25" s="129"/>
      <c r="J25" s="110"/>
      <c r="K25" s="130"/>
      <c r="L25" s="110"/>
      <c r="M25" s="135"/>
      <c r="N25" s="113"/>
      <c r="O25" s="201"/>
      <c r="P25" s="113"/>
      <c r="Q25" s="201"/>
      <c r="R25" s="118"/>
    </row>
    <row r="26" spans="1:18" s="46" customFormat="1" ht="9" customHeight="1">
      <c r="A26" s="120"/>
      <c r="B26" s="121"/>
      <c r="C26" s="121"/>
      <c r="D26" s="131"/>
      <c r="E26" s="122"/>
      <c r="F26" s="122"/>
      <c r="G26" s="123"/>
      <c r="H26" s="122"/>
      <c r="I26" s="132"/>
      <c r="J26" s="124" t="s">
        <v>13</v>
      </c>
      <c r="K26" s="133" t="s">
        <v>821</v>
      </c>
      <c r="L26" s="126" t="str">
        <f>UPPER(IF(OR(K26="a",K26="as"),J24,IF(OR(K26="b",K26="bs"),J28,)))</f>
        <v>ΡΟΜΠΟΣ</v>
      </c>
      <c r="M26" s="134"/>
      <c r="N26" s="113"/>
      <c r="O26" s="201"/>
      <c r="P26" s="113"/>
      <c r="Q26" s="201"/>
      <c r="R26" s="118"/>
    </row>
    <row r="27" spans="1:18" s="46" customFormat="1" ht="9" customHeight="1">
      <c r="A27" s="120">
        <v>11</v>
      </c>
      <c r="B27" s="107"/>
      <c r="C27" s="107"/>
      <c r="D27" s="108"/>
      <c r="E27" s="128" t="s">
        <v>619</v>
      </c>
      <c r="F27" s="128" t="s">
        <v>620</v>
      </c>
      <c r="G27" s="128"/>
      <c r="H27" s="128"/>
      <c r="I27" s="111"/>
      <c r="J27" s="110"/>
      <c r="K27" s="136"/>
      <c r="L27" s="110" t="s">
        <v>879</v>
      </c>
      <c r="M27" s="137"/>
      <c r="N27" s="113"/>
      <c r="O27" s="201"/>
      <c r="P27" s="113"/>
      <c r="Q27" s="201"/>
      <c r="R27" s="118"/>
    </row>
    <row r="28" spans="1:18" s="46" customFormat="1" ht="9" customHeight="1">
      <c r="A28" s="146"/>
      <c r="B28" s="121"/>
      <c r="C28" s="121"/>
      <c r="D28" s="131"/>
      <c r="E28" s="122"/>
      <c r="F28" s="122"/>
      <c r="G28" s="123"/>
      <c r="H28" s="124"/>
      <c r="I28" s="125" t="s">
        <v>824</v>
      </c>
      <c r="J28" s="126" t="str">
        <f>UPPER(IF(OR(I28="a",I28="as"),E27,IF(OR(I28="b",I28="bs"),E29,)))</f>
        <v>ΠΑΝΟΠΟΥΛΟΣ</v>
      </c>
      <c r="K28" s="138"/>
      <c r="L28" s="110"/>
      <c r="M28" s="137"/>
      <c r="N28" s="113"/>
      <c r="O28" s="201"/>
      <c r="P28" s="113"/>
      <c r="Q28" s="201"/>
      <c r="R28" s="118"/>
    </row>
    <row r="29" spans="1:18" s="46" customFormat="1" ht="9" customHeight="1">
      <c r="A29" s="120">
        <v>12</v>
      </c>
      <c r="B29" s="107"/>
      <c r="C29" s="107"/>
      <c r="D29" s="108"/>
      <c r="E29" s="128" t="s">
        <v>617</v>
      </c>
      <c r="F29" s="128" t="s">
        <v>276</v>
      </c>
      <c r="G29" s="128"/>
      <c r="H29" s="128"/>
      <c r="I29" s="139"/>
      <c r="J29" s="110" t="s">
        <v>819</v>
      </c>
      <c r="K29" s="110"/>
      <c r="L29" s="110"/>
      <c r="M29" s="137"/>
      <c r="N29" s="113"/>
      <c r="O29" s="201"/>
      <c r="P29" s="113"/>
      <c r="Q29" s="201"/>
      <c r="R29" s="118"/>
    </row>
    <row r="30" spans="1:18" s="46" customFormat="1" ht="9" customHeight="1">
      <c r="A30" s="120"/>
      <c r="B30" s="121"/>
      <c r="C30" s="121"/>
      <c r="D30" s="131"/>
      <c r="E30" s="110"/>
      <c r="F30" s="110"/>
      <c r="G30" s="60"/>
      <c r="H30" s="140"/>
      <c r="I30" s="132"/>
      <c r="J30" s="110"/>
      <c r="K30" s="110"/>
      <c r="L30" s="124" t="s">
        <v>13</v>
      </c>
      <c r="M30" s="133" t="s">
        <v>365</v>
      </c>
      <c r="N30" s="126" t="str">
        <f>UPPER(IF(OR(M30="a",M30="as"),L26,IF(OR(M30="b",M30="bs"),L34,)))</f>
        <v>ΒΑΡΟΥΤΣΑΣ</v>
      </c>
      <c r="O30" s="203"/>
      <c r="P30" s="113"/>
      <c r="Q30" s="201"/>
      <c r="R30" s="118"/>
    </row>
    <row r="31" spans="1:18" s="46" customFormat="1" ht="9" customHeight="1">
      <c r="A31" s="120">
        <v>13</v>
      </c>
      <c r="B31" s="107"/>
      <c r="C31" s="107"/>
      <c r="D31" s="108"/>
      <c r="E31" s="128" t="s">
        <v>621</v>
      </c>
      <c r="F31" s="128" t="s">
        <v>314</v>
      </c>
      <c r="G31" s="128"/>
      <c r="H31" s="128"/>
      <c r="I31" s="141"/>
      <c r="J31" s="110"/>
      <c r="K31" s="110"/>
      <c r="L31" s="110"/>
      <c r="M31" s="137"/>
      <c r="N31" s="110" t="s">
        <v>903</v>
      </c>
      <c r="O31" s="115"/>
      <c r="P31" s="113"/>
      <c r="Q31" s="201"/>
      <c r="R31" s="118"/>
    </row>
    <row r="32" spans="1:18" s="46" customFormat="1" ht="9" customHeight="1">
      <c r="A32" s="120"/>
      <c r="B32" s="121"/>
      <c r="C32" s="121"/>
      <c r="D32" s="131"/>
      <c r="E32" s="122"/>
      <c r="F32" s="122"/>
      <c r="G32" s="123"/>
      <c r="H32" s="124"/>
      <c r="I32" s="125" t="s">
        <v>824</v>
      </c>
      <c r="J32" s="126" t="str">
        <f>UPPER(IF(OR(I32="a",I32="as"),E31,IF(OR(I32="b",I32="bs"),E33,)))</f>
        <v>ΒΑΡΟΥΤΣΑΣ</v>
      </c>
      <c r="K32" s="126"/>
      <c r="L32" s="110"/>
      <c r="M32" s="137"/>
      <c r="N32" s="113"/>
      <c r="O32" s="115"/>
      <c r="P32" s="113"/>
      <c r="Q32" s="201"/>
      <c r="R32" s="118"/>
    </row>
    <row r="33" spans="1:18" s="46" customFormat="1" ht="9" customHeight="1">
      <c r="A33" s="120">
        <v>14</v>
      </c>
      <c r="B33" s="107"/>
      <c r="C33" s="107"/>
      <c r="D33" s="108"/>
      <c r="E33" s="128" t="s">
        <v>618</v>
      </c>
      <c r="F33" s="128" t="s">
        <v>302</v>
      </c>
      <c r="G33" s="128"/>
      <c r="H33" s="128"/>
      <c r="I33" s="129"/>
      <c r="J33" s="110" t="s">
        <v>860</v>
      </c>
      <c r="K33" s="130"/>
      <c r="L33" s="110"/>
      <c r="M33" s="137"/>
      <c r="N33" s="113"/>
      <c r="O33" s="115"/>
      <c r="P33" s="113"/>
      <c r="Q33" s="201"/>
      <c r="R33" s="118"/>
    </row>
    <row r="34" spans="1:18" s="46" customFormat="1" ht="9" customHeight="1">
      <c r="A34" s="120"/>
      <c r="B34" s="121"/>
      <c r="C34" s="121"/>
      <c r="D34" s="131"/>
      <c r="E34" s="122"/>
      <c r="F34" s="122"/>
      <c r="G34" s="123"/>
      <c r="H34" s="110"/>
      <c r="I34" s="132"/>
      <c r="J34" s="124" t="s">
        <v>13</v>
      </c>
      <c r="K34" s="133" t="s">
        <v>820</v>
      </c>
      <c r="L34" s="126" t="str">
        <f>UPPER(IF(OR(K34="a",K34="as"),J32,IF(OR(K34="b",K34="bs"),J36,)))</f>
        <v>ΒΑΡΟΥΤΣΑΣ</v>
      </c>
      <c r="M34" s="143"/>
      <c r="N34" s="113"/>
      <c r="O34" s="115"/>
      <c r="P34" s="113"/>
      <c r="Q34" s="201"/>
      <c r="R34" s="118"/>
    </row>
    <row r="35" spans="1:18" s="46" customFormat="1" ht="9" customHeight="1">
      <c r="A35" s="120">
        <v>15</v>
      </c>
      <c r="B35" s="107"/>
      <c r="C35" s="107"/>
      <c r="D35" s="108"/>
      <c r="E35" s="128" t="s">
        <v>622</v>
      </c>
      <c r="F35" s="128" t="s">
        <v>547</v>
      </c>
      <c r="G35" s="128"/>
      <c r="H35" s="128"/>
      <c r="I35" s="111"/>
      <c r="J35" s="110"/>
      <c r="K35" s="136"/>
      <c r="L35" s="110" t="s">
        <v>920</v>
      </c>
      <c r="M35" s="135"/>
      <c r="N35" s="113"/>
      <c r="O35" s="115"/>
      <c r="P35" s="113"/>
      <c r="Q35" s="201"/>
      <c r="R35" s="118"/>
    </row>
    <row r="36" spans="1:18" s="46" customFormat="1" ht="9" customHeight="1">
      <c r="A36" s="120"/>
      <c r="B36" s="121"/>
      <c r="C36" s="121"/>
      <c r="D36" s="121"/>
      <c r="E36" s="122"/>
      <c r="F36" s="122"/>
      <c r="G36" s="123"/>
      <c r="H36" s="124"/>
      <c r="I36" s="125" t="s">
        <v>844</v>
      </c>
      <c r="J36" s="126" t="str">
        <f>UPPER(IF(OR(I36="a",I36="as"),E35,IF(OR(I36="b",I36="bs"),E37,)))</f>
        <v>ΒΑΡΒΕΡΗΣ</v>
      </c>
      <c r="K36" s="138"/>
      <c r="L36" s="110"/>
      <c r="M36" s="135"/>
      <c r="N36" s="113"/>
      <c r="O36" s="115"/>
      <c r="P36" s="113"/>
      <c r="Q36" s="201"/>
      <c r="R36" s="118"/>
    </row>
    <row r="37" spans="1:18" s="46" customFormat="1" ht="9" customHeight="1">
      <c r="A37" s="105">
        <v>16</v>
      </c>
      <c r="B37" s="107"/>
      <c r="C37" s="107"/>
      <c r="D37" s="108">
        <v>6</v>
      </c>
      <c r="E37" s="109" t="s">
        <v>395</v>
      </c>
      <c r="F37" s="109" t="s">
        <v>345</v>
      </c>
      <c r="G37" s="109"/>
      <c r="H37" s="109"/>
      <c r="I37" s="139"/>
      <c r="J37" s="110" t="s">
        <v>913</v>
      </c>
      <c r="K37" s="110"/>
      <c r="L37" s="110"/>
      <c r="M37" s="135"/>
      <c r="N37" s="115"/>
      <c r="O37" s="115"/>
      <c r="P37" s="113"/>
      <c r="Q37" s="201"/>
      <c r="R37" s="118"/>
    </row>
    <row r="38" spans="1:18" s="46" customFormat="1" ht="9" customHeight="1">
      <c r="A38" s="120"/>
      <c r="B38" s="121"/>
      <c r="C38" s="121"/>
      <c r="D38" s="121"/>
      <c r="E38" s="122"/>
      <c r="F38" s="122"/>
      <c r="G38" s="123"/>
      <c r="H38" s="122"/>
      <c r="I38" s="132"/>
      <c r="J38" s="110"/>
      <c r="K38" s="110"/>
      <c r="L38" s="110"/>
      <c r="M38" s="135"/>
      <c r="N38" s="204" t="s">
        <v>50</v>
      </c>
      <c r="O38" s="205"/>
      <c r="P38" s="126" t="str">
        <f>UPPER(IF(OR(O39="a",O39="as"),P22,IF(OR(O39="b",O39="bs"),P54,)))</f>
        <v>ΑΛΤΙΠΑΡΜΑΚΗΣ</v>
      </c>
      <c r="Q38" s="206"/>
      <c r="R38" s="118"/>
    </row>
    <row r="39" spans="1:18" s="46" customFormat="1" ht="9" customHeight="1">
      <c r="A39" s="105">
        <v>17</v>
      </c>
      <c r="B39" s="107"/>
      <c r="C39" s="107"/>
      <c r="D39" s="108">
        <v>5</v>
      </c>
      <c r="E39" s="109" t="s">
        <v>612</v>
      </c>
      <c r="F39" s="109" t="s">
        <v>272</v>
      </c>
      <c r="G39" s="109"/>
      <c r="H39" s="109"/>
      <c r="I39" s="111"/>
      <c r="J39" s="110"/>
      <c r="K39" s="110"/>
      <c r="L39" s="110"/>
      <c r="M39" s="135"/>
      <c r="N39" s="124" t="s">
        <v>13</v>
      </c>
      <c r="O39" s="207" t="s">
        <v>364</v>
      </c>
      <c r="P39" s="110" t="s">
        <v>889</v>
      </c>
      <c r="Q39" s="201"/>
      <c r="R39" s="118"/>
    </row>
    <row r="40" spans="1:18" s="46" customFormat="1" ht="9" customHeight="1">
      <c r="A40" s="120"/>
      <c r="B40" s="121"/>
      <c r="C40" s="121"/>
      <c r="D40" s="121"/>
      <c r="E40" s="122"/>
      <c r="F40" s="122"/>
      <c r="G40" s="123"/>
      <c r="H40" s="124"/>
      <c r="I40" s="125" t="s">
        <v>821</v>
      </c>
      <c r="J40" s="126" t="str">
        <f>UPPER(IF(OR(I40="a",I40="as"),E39,IF(OR(I40="b",I40="bs"),E41,)))</f>
        <v>ΦΩΚΑΣ</v>
      </c>
      <c r="K40" s="126"/>
      <c r="L40" s="110"/>
      <c r="M40" s="135"/>
      <c r="N40" s="113"/>
      <c r="O40" s="115"/>
      <c r="P40" s="113"/>
      <c r="Q40" s="201"/>
      <c r="R40" s="118"/>
    </row>
    <row r="41" spans="1:18" s="46" customFormat="1" ht="9" customHeight="1">
      <c r="A41" s="120">
        <v>18</v>
      </c>
      <c r="B41" s="107"/>
      <c r="C41" s="107"/>
      <c r="D41" s="108"/>
      <c r="E41" s="128" t="s">
        <v>623</v>
      </c>
      <c r="F41" s="128" t="s">
        <v>624</v>
      </c>
      <c r="G41" s="128"/>
      <c r="H41" s="128"/>
      <c r="I41" s="129"/>
      <c r="J41" s="110" t="s">
        <v>819</v>
      </c>
      <c r="K41" s="130"/>
      <c r="L41" s="110"/>
      <c r="M41" s="135"/>
      <c r="N41" s="113"/>
      <c r="O41" s="115"/>
      <c r="P41" s="113"/>
      <c r="Q41" s="201"/>
      <c r="R41" s="118"/>
    </row>
    <row r="42" spans="1:18" s="46" customFormat="1" ht="9" customHeight="1">
      <c r="A42" s="120"/>
      <c r="B42" s="121"/>
      <c r="C42" s="121"/>
      <c r="D42" s="131"/>
      <c r="E42" s="122"/>
      <c r="F42" s="122"/>
      <c r="G42" s="123"/>
      <c r="H42" s="122"/>
      <c r="I42" s="132"/>
      <c r="J42" s="124" t="s">
        <v>13</v>
      </c>
      <c r="K42" s="133" t="s">
        <v>364</v>
      </c>
      <c r="L42" s="126" t="str">
        <f>UPPER(IF(OR(K42="a",K42="as"),J40,IF(OR(K42="b",K42="bs"),J44,)))</f>
        <v>ΦΩΚΑΣ</v>
      </c>
      <c r="M42" s="134"/>
      <c r="N42" s="113"/>
      <c r="O42" s="115"/>
      <c r="P42" s="113"/>
      <c r="Q42" s="201"/>
      <c r="R42" s="118"/>
    </row>
    <row r="43" spans="1:18" s="46" customFormat="1" ht="9" customHeight="1">
      <c r="A43" s="120">
        <v>19</v>
      </c>
      <c r="B43" s="107"/>
      <c r="C43" s="107"/>
      <c r="D43" s="108"/>
      <c r="E43" s="128" t="s">
        <v>627</v>
      </c>
      <c r="F43" s="128" t="s">
        <v>628</v>
      </c>
      <c r="G43" s="128"/>
      <c r="H43" s="128"/>
      <c r="I43" s="111"/>
      <c r="J43" s="110"/>
      <c r="K43" s="136"/>
      <c r="L43" s="110" t="s">
        <v>945</v>
      </c>
      <c r="M43" s="137"/>
      <c r="N43" s="113"/>
      <c r="O43" s="115"/>
      <c r="P43" s="113"/>
      <c r="Q43" s="201"/>
      <c r="R43" s="118"/>
    </row>
    <row r="44" spans="1:18" s="46" customFormat="1" ht="9" customHeight="1">
      <c r="A44" s="120"/>
      <c r="B44" s="121"/>
      <c r="C44" s="121"/>
      <c r="D44" s="131"/>
      <c r="E44" s="122"/>
      <c r="F44" s="122"/>
      <c r="G44" s="123"/>
      <c r="H44" s="124"/>
      <c r="I44" s="125" t="s">
        <v>824</v>
      </c>
      <c r="J44" s="126" t="str">
        <f>UPPER(IF(OR(I44="a",I44="as"),E43,IF(OR(I44="b",I44="bs"),E45,)))</f>
        <v>ΚΑΠΟΓΙΑΝΝΗΣ</v>
      </c>
      <c r="K44" s="138"/>
      <c r="L44" s="110"/>
      <c r="M44" s="137"/>
      <c r="N44" s="113"/>
      <c r="O44" s="115"/>
      <c r="P44" s="113"/>
      <c r="Q44" s="201"/>
      <c r="R44" s="118"/>
    </row>
    <row r="45" spans="1:18" s="46" customFormat="1" ht="9" customHeight="1">
      <c r="A45" s="120">
        <v>20</v>
      </c>
      <c r="B45" s="107"/>
      <c r="C45" s="107"/>
      <c r="D45" s="108"/>
      <c r="E45" s="128" t="s">
        <v>229</v>
      </c>
      <c r="F45" s="128" t="s">
        <v>515</v>
      </c>
      <c r="G45" s="128"/>
      <c r="H45" s="128"/>
      <c r="I45" s="139"/>
      <c r="J45" s="110" t="s">
        <v>856</v>
      </c>
      <c r="K45" s="110"/>
      <c r="L45" s="110"/>
      <c r="M45" s="137"/>
      <c r="N45" s="113"/>
      <c r="O45" s="115"/>
      <c r="P45" s="113"/>
      <c r="Q45" s="201"/>
      <c r="R45" s="118"/>
    </row>
    <row r="46" spans="1:18" s="46" customFormat="1" ht="9" customHeight="1">
      <c r="A46" s="120"/>
      <c r="B46" s="121"/>
      <c r="C46" s="121"/>
      <c r="D46" s="131"/>
      <c r="E46" s="110"/>
      <c r="F46" s="110"/>
      <c r="G46" s="60"/>
      <c r="H46" s="140"/>
      <c r="I46" s="132"/>
      <c r="J46" s="110"/>
      <c r="K46" s="110"/>
      <c r="L46" s="124" t="s">
        <v>13</v>
      </c>
      <c r="M46" s="133" t="s">
        <v>364</v>
      </c>
      <c r="N46" s="126" t="str">
        <f>UPPER(IF(OR(M46="a",M46="as"),L42,IF(OR(M46="b",M46="bs"),L50,)))</f>
        <v>ΦΩΚΑΣ</v>
      </c>
      <c r="O46" s="202"/>
      <c r="P46" s="113"/>
      <c r="Q46" s="201"/>
      <c r="R46" s="118"/>
    </row>
    <row r="47" spans="1:18" s="46" customFormat="1" ht="9" customHeight="1">
      <c r="A47" s="120">
        <v>21</v>
      </c>
      <c r="B47" s="107"/>
      <c r="C47" s="107"/>
      <c r="D47" s="108"/>
      <c r="E47" s="128" t="s">
        <v>630</v>
      </c>
      <c r="F47" s="128" t="s">
        <v>430</v>
      </c>
      <c r="G47" s="128"/>
      <c r="H47" s="128"/>
      <c r="I47" s="141"/>
      <c r="J47" s="110"/>
      <c r="K47" s="110"/>
      <c r="L47" s="110"/>
      <c r="M47" s="137"/>
      <c r="N47" s="110" t="s">
        <v>828</v>
      </c>
      <c r="O47" s="201"/>
      <c r="P47" s="113"/>
      <c r="Q47" s="201"/>
      <c r="R47" s="118"/>
    </row>
    <row r="48" spans="1:18" s="46" customFormat="1" ht="9" customHeight="1">
      <c r="A48" s="120"/>
      <c r="B48" s="121"/>
      <c r="C48" s="121"/>
      <c r="D48" s="131"/>
      <c r="E48" s="122"/>
      <c r="F48" s="122"/>
      <c r="G48" s="123"/>
      <c r="H48" s="124"/>
      <c r="I48" s="125" t="s">
        <v>824</v>
      </c>
      <c r="J48" s="126" t="str">
        <f>UPPER(IF(OR(I48="a",I48="as"),E47,IF(OR(I48="b",I48="bs"),E49,)))</f>
        <v>ΣΧΙΖΑΣ</v>
      </c>
      <c r="K48" s="126"/>
      <c r="L48" s="110"/>
      <c r="M48" s="137"/>
      <c r="N48" s="113"/>
      <c r="O48" s="201"/>
      <c r="P48" s="113"/>
      <c r="Q48" s="201"/>
      <c r="R48" s="118"/>
    </row>
    <row r="49" spans="1:18" s="46" customFormat="1" ht="9" customHeight="1">
      <c r="A49" s="120">
        <v>22</v>
      </c>
      <c r="B49" s="107"/>
      <c r="C49" s="107"/>
      <c r="D49" s="108"/>
      <c r="E49" s="128" t="s">
        <v>631</v>
      </c>
      <c r="F49" s="128" t="s">
        <v>302</v>
      </c>
      <c r="G49" s="128"/>
      <c r="H49" s="128"/>
      <c r="I49" s="129"/>
      <c r="J49" s="110" t="s">
        <v>819</v>
      </c>
      <c r="K49" s="130"/>
      <c r="L49" s="110"/>
      <c r="M49" s="137"/>
      <c r="N49" s="113"/>
      <c r="O49" s="201"/>
      <c r="P49" s="113"/>
      <c r="Q49" s="201"/>
      <c r="R49" s="118"/>
    </row>
    <row r="50" spans="1:18" s="46" customFormat="1" ht="9" customHeight="1">
      <c r="A50" s="120"/>
      <c r="B50" s="121"/>
      <c r="C50" s="121"/>
      <c r="D50" s="131"/>
      <c r="E50" s="122"/>
      <c r="F50" s="122"/>
      <c r="G50" s="123"/>
      <c r="H50" s="110"/>
      <c r="I50" s="132"/>
      <c r="J50" s="124" t="s">
        <v>13</v>
      </c>
      <c r="K50" s="133" t="s">
        <v>844</v>
      </c>
      <c r="L50" s="126" t="str">
        <f>UPPER(IF(OR(K50="a",K50="as"),J48,IF(OR(K50="b",K50="bs"),J52,)))</f>
        <v>ΠΑΝΤΑΖΗΣ</v>
      </c>
      <c r="M50" s="143"/>
      <c r="N50" s="113"/>
      <c r="O50" s="201"/>
      <c r="P50" s="113"/>
      <c r="Q50" s="201"/>
      <c r="R50" s="118"/>
    </row>
    <row r="51" spans="1:18" s="46" customFormat="1" ht="9" customHeight="1">
      <c r="A51" s="120">
        <v>23</v>
      </c>
      <c r="B51" s="107"/>
      <c r="C51" s="107"/>
      <c r="D51" s="108"/>
      <c r="E51" s="128" t="s">
        <v>226</v>
      </c>
      <c r="F51" s="128">
        <f>IF($D51="","",VLOOKUP($D51,#REF!,3))</f>
      </c>
      <c r="G51" s="128"/>
      <c r="H51" s="128"/>
      <c r="I51" s="111"/>
      <c r="J51" s="110"/>
      <c r="K51" s="136"/>
      <c r="L51" s="110" t="s">
        <v>819</v>
      </c>
      <c r="M51" s="135"/>
      <c r="N51" s="113"/>
      <c r="O51" s="201"/>
      <c r="P51" s="113"/>
      <c r="Q51" s="201"/>
      <c r="R51" s="118"/>
    </row>
    <row r="52" spans="1:18" s="46" customFormat="1" ht="9" customHeight="1">
      <c r="A52" s="120"/>
      <c r="B52" s="121"/>
      <c r="C52" s="121"/>
      <c r="D52" s="121"/>
      <c r="E52" s="122"/>
      <c r="F52" s="122"/>
      <c r="G52" s="123"/>
      <c r="H52" s="124"/>
      <c r="I52" s="125" t="s">
        <v>366</v>
      </c>
      <c r="J52" s="126" t="str">
        <f>UPPER(IF(OR(I52="a",I52="as"),E51,IF(OR(I52="b",I52="bs"),E53,)))</f>
        <v>ΠΑΝΤΑΖΗΣ</v>
      </c>
      <c r="K52" s="138"/>
      <c r="L52" s="110"/>
      <c r="M52" s="135"/>
      <c r="N52" s="113"/>
      <c r="O52" s="201"/>
      <c r="P52" s="113"/>
      <c r="Q52" s="201"/>
      <c r="R52" s="118"/>
    </row>
    <row r="53" spans="1:18" s="46" customFormat="1" ht="9" customHeight="1">
      <c r="A53" s="105">
        <v>24</v>
      </c>
      <c r="B53" s="107"/>
      <c r="C53" s="107"/>
      <c r="D53" s="108">
        <v>3</v>
      </c>
      <c r="E53" s="109" t="s">
        <v>610</v>
      </c>
      <c r="F53" s="109" t="s">
        <v>309</v>
      </c>
      <c r="G53" s="109"/>
      <c r="H53" s="109"/>
      <c r="I53" s="139"/>
      <c r="J53" s="110"/>
      <c r="K53" s="110"/>
      <c r="L53" s="110"/>
      <c r="M53" s="135"/>
      <c r="N53" s="113"/>
      <c r="O53" s="201"/>
      <c r="P53" s="113"/>
      <c r="Q53" s="201"/>
      <c r="R53" s="118"/>
    </row>
    <row r="54" spans="1:18" s="46" customFormat="1" ht="9" customHeight="1">
      <c r="A54" s="120"/>
      <c r="B54" s="121"/>
      <c r="C54" s="121"/>
      <c r="D54" s="121"/>
      <c r="E54" s="140"/>
      <c r="F54" s="140"/>
      <c r="G54" s="144"/>
      <c r="H54" s="140"/>
      <c r="I54" s="132"/>
      <c r="J54" s="110"/>
      <c r="K54" s="110"/>
      <c r="L54" s="110"/>
      <c r="M54" s="135"/>
      <c r="N54" s="124" t="s">
        <v>13</v>
      </c>
      <c r="O54" s="133" t="s">
        <v>821</v>
      </c>
      <c r="P54" s="126" t="str">
        <f>UPPER(IF(OR(O54="a",O54="as"),N46,IF(OR(O54="b",O54="bs"),N62,)))</f>
        <v>ΦΩΚΑΣ</v>
      </c>
      <c r="Q54" s="203"/>
      <c r="R54" s="118"/>
    </row>
    <row r="55" spans="1:18" s="46" customFormat="1" ht="9" customHeight="1">
      <c r="A55" s="105">
        <v>25</v>
      </c>
      <c r="B55" s="107"/>
      <c r="C55" s="107"/>
      <c r="D55" s="108">
        <v>8</v>
      </c>
      <c r="E55" s="109" t="s">
        <v>596</v>
      </c>
      <c r="F55" s="109" t="s">
        <v>526</v>
      </c>
      <c r="G55" s="109"/>
      <c r="H55" s="109"/>
      <c r="I55" s="111"/>
      <c r="J55" s="110"/>
      <c r="K55" s="110"/>
      <c r="L55" s="110"/>
      <c r="M55" s="135"/>
      <c r="N55" s="113"/>
      <c r="O55" s="201"/>
      <c r="P55" s="110" t="s">
        <v>960</v>
      </c>
      <c r="Q55" s="115"/>
      <c r="R55" s="118"/>
    </row>
    <row r="56" spans="1:18" s="46" customFormat="1" ht="9" customHeight="1">
      <c r="A56" s="120"/>
      <c r="B56" s="121"/>
      <c r="C56" s="121"/>
      <c r="D56" s="121"/>
      <c r="E56" s="122"/>
      <c r="F56" s="122"/>
      <c r="G56" s="123"/>
      <c r="H56" s="124"/>
      <c r="I56" s="125" t="s">
        <v>821</v>
      </c>
      <c r="J56" s="126" t="str">
        <f>UPPER(IF(OR(I56="a",I56="as"),E55,IF(OR(I56="b",I56="bs"),E57,)))</f>
        <v>ΜΗΤΣΟΤΑΚΗΣ</v>
      </c>
      <c r="K56" s="126"/>
      <c r="L56" s="110"/>
      <c r="M56" s="135"/>
      <c r="N56" s="113"/>
      <c r="O56" s="201"/>
      <c r="P56" s="113"/>
      <c r="Q56" s="115"/>
      <c r="R56" s="118"/>
    </row>
    <row r="57" spans="1:18" s="46" customFormat="1" ht="9" customHeight="1">
      <c r="A57" s="120">
        <v>26</v>
      </c>
      <c r="B57" s="107"/>
      <c r="C57" s="107"/>
      <c r="D57" s="108"/>
      <c r="E57" s="128" t="s">
        <v>629</v>
      </c>
      <c r="F57" s="128" t="s">
        <v>489</v>
      </c>
      <c r="G57" s="128"/>
      <c r="H57" s="128"/>
      <c r="I57" s="129"/>
      <c r="J57" s="110" t="s">
        <v>819</v>
      </c>
      <c r="K57" s="130"/>
      <c r="L57" s="110"/>
      <c r="M57" s="135"/>
      <c r="N57" s="113"/>
      <c r="O57" s="201"/>
      <c r="P57" s="113"/>
      <c r="Q57" s="115"/>
      <c r="R57" s="118"/>
    </row>
    <row r="58" spans="1:18" s="46" customFormat="1" ht="9" customHeight="1">
      <c r="A58" s="120"/>
      <c r="B58" s="121"/>
      <c r="C58" s="121"/>
      <c r="D58" s="131"/>
      <c r="E58" s="122"/>
      <c r="F58" s="122"/>
      <c r="G58" s="123"/>
      <c r="H58" s="122"/>
      <c r="I58" s="132"/>
      <c r="J58" s="124" t="s">
        <v>13</v>
      </c>
      <c r="K58" s="133" t="s">
        <v>364</v>
      </c>
      <c r="L58" s="126" t="str">
        <f>UPPER(IF(OR(K58="a",K58="as"),J56,IF(OR(K58="b",K58="bs"),J60,)))</f>
        <v>ΜΗΤΣΟΤΑΚΗΣ</v>
      </c>
      <c r="M58" s="134"/>
      <c r="N58" s="113"/>
      <c r="O58" s="201"/>
      <c r="P58" s="113"/>
      <c r="Q58" s="115"/>
      <c r="R58" s="118"/>
    </row>
    <row r="59" spans="1:18" s="46" customFormat="1" ht="9" customHeight="1">
      <c r="A59" s="120">
        <v>27</v>
      </c>
      <c r="B59" s="107"/>
      <c r="C59" s="107"/>
      <c r="D59" s="108"/>
      <c r="E59" s="128" t="s">
        <v>625</v>
      </c>
      <c r="F59" s="128" t="s">
        <v>228</v>
      </c>
      <c r="G59" s="128"/>
      <c r="H59" s="128"/>
      <c r="I59" s="111"/>
      <c r="J59" s="110"/>
      <c r="K59" s="136"/>
      <c r="L59" s="110" t="s">
        <v>927</v>
      </c>
      <c r="M59" s="137"/>
      <c r="N59" s="113"/>
      <c r="O59" s="201"/>
      <c r="P59" s="113"/>
      <c r="Q59" s="115"/>
      <c r="R59" s="152"/>
    </row>
    <row r="60" spans="1:18" s="46" customFormat="1" ht="9" customHeight="1">
      <c r="A60" s="120"/>
      <c r="B60" s="121"/>
      <c r="C60" s="121"/>
      <c r="D60" s="131"/>
      <c r="E60" s="122"/>
      <c r="F60" s="122"/>
      <c r="G60" s="123"/>
      <c r="H60" s="124"/>
      <c r="I60" s="125" t="s">
        <v>820</v>
      </c>
      <c r="J60" s="126" t="str">
        <f>UPPER(IF(OR(I60="a",I60="as"),E59,IF(OR(I60="b",I60="bs"),E61,)))</f>
        <v>ΜΙΧΟΣ</v>
      </c>
      <c r="K60" s="138"/>
      <c r="L60" s="110"/>
      <c r="M60" s="137"/>
      <c r="N60" s="113"/>
      <c r="O60" s="201"/>
      <c r="P60" s="113"/>
      <c r="Q60" s="115"/>
      <c r="R60" s="118"/>
    </row>
    <row r="61" spans="1:18" s="46" customFormat="1" ht="9" customHeight="1">
      <c r="A61" s="120">
        <v>28</v>
      </c>
      <c r="B61" s="107"/>
      <c r="C61" s="107"/>
      <c r="D61" s="108"/>
      <c r="E61" s="128" t="s">
        <v>561</v>
      </c>
      <c r="F61" s="128" t="s">
        <v>309</v>
      </c>
      <c r="G61" s="128"/>
      <c r="H61" s="128"/>
      <c r="I61" s="139"/>
      <c r="J61" s="110" t="s">
        <v>826</v>
      </c>
      <c r="K61" s="110"/>
      <c r="L61" s="110"/>
      <c r="M61" s="137"/>
      <c r="N61" s="113"/>
      <c r="O61" s="201"/>
      <c r="P61" s="113"/>
      <c r="Q61" s="115"/>
      <c r="R61" s="118"/>
    </row>
    <row r="62" spans="1:18" s="46" customFormat="1" ht="9" customHeight="1">
      <c r="A62" s="120"/>
      <c r="B62" s="121"/>
      <c r="C62" s="121"/>
      <c r="D62" s="131"/>
      <c r="E62" s="110"/>
      <c r="F62" s="110"/>
      <c r="G62" s="60"/>
      <c r="H62" s="140"/>
      <c r="I62" s="132"/>
      <c r="J62" s="110"/>
      <c r="K62" s="110"/>
      <c r="L62" s="124" t="s">
        <v>13</v>
      </c>
      <c r="M62" s="133" t="s">
        <v>365</v>
      </c>
      <c r="N62" s="126" t="str">
        <f>UPPER(IF(OR(M62="a",M62="as"),L58,IF(OR(M62="b",M62="bs"),L66,)))</f>
        <v>ΣΟΦΙΑΝΟΠΟΥΛΟΣ</v>
      </c>
      <c r="O62" s="203"/>
      <c r="P62" s="113"/>
      <c r="Q62" s="115"/>
      <c r="R62" s="118"/>
    </row>
    <row r="63" spans="1:18" s="46" customFormat="1" ht="9" customHeight="1">
      <c r="A63" s="120">
        <v>29</v>
      </c>
      <c r="B63" s="107"/>
      <c r="C63" s="107"/>
      <c r="D63" s="108"/>
      <c r="E63" s="128" t="s">
        <v>626</v>
      </c>
      <c r="F63" s="128" t="s">
        <v>307</v>
      </c>
      <c r="G63" s="128"/>
      <c r="H63" s="128"/>
      <c r="I63" s="141"/>
      <c r="J63" s="110"/>
      <c r="K63" s="110"/>
      <c r="L63" s="110"/>
      <c r="M63" s="137"/>
      <c r="N63" s="110" t="s">
        <v>835</v>
      </c>
      <c r="O63" s="135"/>
      <c r="P63" s="116"/>
      <c r="Q63" s="117"/>
      <c r="R63" s="118"/>
    </row>
    <row r="64" spans="1:18" s="46" customFormat="1" ht="9" customHeight="1">
      <c r="A64" s="120"/>
      <c r="B64" s="121"/>
      <c r="C64" s="121"/>
      <c r="D64" s="131"/>
      <c r="E64" s="122"/>
      <c r="F64" s="122"/>
      <c r="G64" s="123"/>
      <c r="H64" s="124"/>
      <c r="I64" s="125" t="s">
        <v>820</v>
      </c>
      <c r="J64" s="126" t="str">
        <f>UPPER(IF(OR(I64="a",I64="as"),E63,IF(OR(I64="b",I64="bs"),E65,)))</f>
        <v>ΣΟΦΙΑΝΟΠΟΥΛΟΣ</v>
      </c>
      <c r="K64" s="126"/>
      <c r="L64" s="110"/>
      <c r="M64" s="137"/>
      <c r="N64" s="135"/>
      <c r="O64" s="135"/>
      <c r="P64" s="116"/>
      <c r="Q64" s="117"/>
      <c r="R64" s="118"/>
    </row>
    <row r="65" spans="1:18" s="46" customFormat="1" ht="9" customHeight="1">
      <c r="A65" s="120">
        <v>30</v>
      </c>
      <c r="B65" s="107"/>
      <c r="C65" s="107"/>
      <c r="D65" s="108"/>
      <c r="E65" s="128" t="s">
        <v>633</v>
      </c>
      <c r="F65" s="128" t="s">
        <v>634</v>
      </c>
      <c r="G65" s="128"/>
      <c r="H65" s="128"/>
      <c r="I65" s="129"/>
      <c r="J65" s="110" t="s">
        <v>831</v>
      </c>
      <c r="K65" s="130"/>
      <c r="L65" s="110"/>
      <c r="M65" s="137"/>
      <c r="N65" s="135"/>
      <c r="O65" s="135"/>
      <c r="P65" s="116"/>
      <c r="Q65" s="117"/>
      <c r="R65" s="118"/>
    </row>
    <row r="66" spans="1:18" s="46" customFormat="1" ht="9" customHeight="1">
      <c r="A66" s="120"/>
      <c r="B66" s="121"/>
      <c r="C66" s="121"/>
      <c r="D66" s="131"/>
      <c r="E66" s="122"/>
      <c r="F66" s="122"/>
      <c r="G66" s="123"/>
      <c r="H66" s="110"/>
      <c r="I66" s="132"/>
      <c r="J66" s="124" t="s">
        <v>13</v>
      </c>
      <c r="K66" s="133" t="s">
        <v>820</v>
      </c>
      <c r="L66" s="126" t="str">
        <f>UPPER(IF(OR(K66="a",K66="as"),J64,IF(OR(K66="b",K66="bs"),J68,)))</f>
        <v>ΣΟΦΙΑΝΟΠΟΥΛΟΣ</v>
      </c>
      <c r="M66" s="143"/>
      <c r="N66" s="135"/>
      <c r="O66" s="135"/>
      <c r="P66" s="116"/>
      <c r="Q66" s="117"/>
      <c r="R66" s="118"/>
    </row>
    <row r="67" spans="1:18" s="46" customFormat="1" ht="9" customHeight="1">
      <c r="A67" s="120">
        <v>31</v>
      </c>
      <c r="B67" s="107"/>
      <c r="C67" s="107"/>
      <c r="D67" s="108"/>
      <c r="E67" s="128" t="s">
        <v>226</v>
      </c>
      <c r="F67" s="128">
        <f>IF($D67="","",VLOOKUP($D67,#REF!,3))</f>
      </c>
      <c r="G67" s="128"/>
      <c r="H67" s="128"/>
      <c r="I67" s="111"/>
      <c r="J67" s="110"/>
      <c r="K67" s="136"/>
      <c r="L67" s="110" t="s">
        <v>928</v>
      </c>
      <c r="M67" s="135"/>
      <c r="N67" s="135"/>
      <c r="O67" s="135"/>
      <c r="P67" s="116"/>
      <c r="Q67" s="117"/>
      <c r="R67" s="118"/>
    </row>
    <row r="68" spans="1:18" s="46" customFormat="1" ht="9" customHeight="1">
      <c r="A68" s="120"/>
      <c r="B68" s="121"/>
      <c r="C68" s="121"/>
      <c r="D68" s="121"/>
      <c r="E68" s="122"/>
      <c r="F68" s="122"/>
      <c r="G68" s="123"/>
      <c r="H68" s="124"/>
      <c r="I68" s="125" t="s">
        <v>366</v>
      </c>
      <c r="J68" s="126" t="str">
        <f>UPPER(IF(OR(I68="a",I68="as"),E67,IF(OR(I68="b",I68="bs"),E69,)))</f>
        <v>ΠΑΝΑΓΙΩΤΙΔΗΣ</v>
      </c>
      <c r="K68" s="138"/>
      <c r="L68" s="110"/>
      <c r="M68" s="135"/>
      <c r="N68" s="135"/>
      <c r="O68" s="135"/>
      <c r="P68" s="116"/>
      <c r="Q68" s="117"/>
      <c r="R68" s="118"/>
    </row>
    <row r="69" spans="1:18" s="46" customFormat="1" ht="9" customHeight="1">
      <c r="A69" s="105">
        <v>32</v>
      </c>
      <c r="B69" s="107"/>
      <c r="C69" s="107"/>
      <c r="D69" s="108"/>
      <c r="E69" s="109" t="s">
        <v>606</v>
      </c>
      <c r="F69" s="109" t="s">
        <v>607</v>
      </c>
      <c r="G69" s="109"/>
      <c r="H69" s="109"/>
      <c r="I69" s="139"/>
      <c r="J69" s="110"/>
      <c r="K69" s="110"/>
      <c r="L69" s="110"/>
      <c r="M69" s="110"/>
      <c r="N69" s="113"/>
      <c r="O69" s="115"/>
      <c r="P69" s="116"/>
      <c r="Q69" s="117"/>
      <c r="R69" s="118"/>
    </row>
    <row r="70" spans="1:18" s="2" customFormat="1" ht="6.75" customHeight="1">
      <c r="A70" s="153"/>
      <c r="B70" s="153"/>
      <c r="C70" s="153"/>
      <c r="D70" s="153"/>
      <c r="E70" s="154"/>
      <c r="F70" s="154"/>
      <c r="G70" s="154"/>
      <c r="H70" s="154"/>
      <c r="I70" s="155"/>
      <c r="J70" s="156"/>
      <c r="K70" s="157"/>
      <c r="L70" s="156"/>
      <c r="M70" s="157"/>
      <c r="N70" s="156"/>
      <c r="O70" s="157"/>
      <c r="P70" s="156"/>
      <c r="Q70" s="157"/>
      <c r="R70" s="158"/>
    </row>
    <row r="71" spans="1:17" s="17" customFormat="1" ht="10.5" customHeight="1">
      <c r="A71" s="159" t="s">
        <v>26</v>
      </c>
      <c r="B71" s="160"/>
      <c r="C71" s="161"/>
      <c r="D71" s="162" t="s">
        <v>27</v>
      </c>
      <c r="E71" s="163" t="s">
        <v>28</v>
      </c>
      <c r="F71" s="162"/>
      <c r="G71" s="164"/>
      <c r="H71" s="165"/>
      <c r="I71" s="162" t="s">
        <v>27</v>
      </c>
      <c r="J71" s="163" t="s">
        <v>111</v>
      </c>
      <c r="K71" s="166"/>
      <c r="L71" s="163" t="s">
        <v>30</v>
      </c>
      <c r="M71" s="167"/>
      <c r="N71" s="168" t="s">
        <v>31</v>
      </c>
      <c r="O71" s="168"/>
      <c r="P71" s="169"/>
      <c r="Q71" s="170"/>
    </row>
    <row r="72" spans="1:17" s="17" customFormat="1" ht="9" customHeight="1">
      <c r="A72" s="172" t="s">
        <v>32</v>
      </c>
      <c r="B72" s="171"/>
      <c r="C72" s="173"/>
      <c r="D72" s="174">
        <v>1</v>
      </c>
      <c r="E72" s="65" t="s">
        <v>605</v>
      </c>
      <c r="F72" s="175"/>
      <c r="G72" s="65"/>
      <c r="H72" s="64"/>
      <c r="I72" s="176" t="s">
        <v>33</v>
      </c>
      <c r="J72" s="171"/>
      <c r="K72" s="177"/>
      <c r="L72" s="171"/>
      <c r="M72" s="178"/>
      <c r="N72" s="179" t="s">
        <v>34</v>
      </c>
      <c r="O72" s="180"/>
      <c r="P72" s="180"/>
      <c r="Q72" s="181"/>
    </row>
    <row r="73" spans="1:17" s="17" customFormat="1" ht="9" customHeight="1">
      <c r="A73" s="172" t="s">
        <v>35</v>
      </c>
      <c r="B73" s="171"/>
      <c r="C73" s="173"/>
      <c r="D73" s="174">
        <v>2</v>
      </c>
      <c r="E73" s="65" t="s">
        <v>606</v>
      </c>
      <c r="F73" s="175"/>
      <c r="G73" s="65"/>
      <c r="H73" s="64"/>
      <c r="I73" s="176" t="s">
        <v>36</v>
      </c>
      <c r="J73" s="171"/>
      <c r="K73" s="177"/>
      <c r="L73" s="171"/>
      <c r="M73" s="178"/>
      <c r="N73" s="182"/>
      <c r="O73" s="183"/>
      <c r="P73" s="184"/>
      <c r="Q73" s="185"/>
    </row>
    <row r="74" spans="1:17" s="17" customFormat="1" ht="9" customHeight="1">
      <c r="A74" s="186" t="s">
        <v>37</v>
      </c>
      <c r="B74" s="184"/>
      <c r="C74" s="187"/>
      <c r="D74" s="174">
        <v>3</v>
      </c>
      <c r="E74" s="65" t="s">
        <v>610</v>
      </c>
      <c r="F74" s="175"/>
      <c r="G74" s="65"/>
      <c r="H74" s="64"/>
      <c r="I74" s="176" t="s">
        <v>38</v>
      </c>
      <c r="J74" s="171"/>
      <c r="K74" s="177"/>
      <c r="L74" s="171"/>
      <c r="M74" s="178"/>
      <c r="N74" s="179" t="s">
        <v>39</v>
      </c>
      <c r="O74" s="180"/>
      <c r="P74" s="180"/>
      <c r="Q74" s="181"/>
    </row>
    <row r="75" spans="1:17" s="17" customFormat="1" ht="9" customHeight="1">
      <c r="A75" s="188"/>
      <c r="B75" s="93"/>
      <c r="C75" s="189"/>
      <c r="D75" s="174">
        <v>4</v>
      </c>
      <c r="E75" s="65" t="s">
        <v>608</v>
      </c>
      <c r="F75" s="175"/>
      <c r="G75" s="65"/>
      <c r="H75" s="64"/>
      <c r="I75" s="176" t="s">
        <v>40</v>
      </c>
      <c r="J75" s="171"/>
      <c r="K75" s="177"/>
      <c r="L75" s="171"/>
      <c r="M75" s="178"/>
      <c r="N75" s="171"/>
      <c r="O75" s="177"/>
      <c r="P75" s="171"/>
      <c r="Q75" s="178"/>
    </row>
    <row r="76" spans="1:17" s="17" customFormat="1" ht="9" customHeight="1">
      <c r="A76" s="190" t="s">
        <v>41</v>
      </c>
      <c r="B76" s="191"/>
      <c r="C76" s="192"/>
      <c r="D76" s="174">
        <v>5</v>
      </c>
      <c r="E76" s="65" t="s">
        <v>612</v>
      </c>
      <c r="F76" s="175"/>
      <c r="G76" s="65"/>
      <c r="H76" s="64"/>
      <c r="I76" s="176" t="s">
        <v>42</v>
      </c>
      <c r="J76" s="171"/>
      <c r="K76" s="177"/>
      <c r="L76" s="171"/>
      <c r="M76" s="178"/>
      <c r="N76" s="184"/>
      <c r="O76" s="183"/>
      <c r="P76" s="184"/>
      <c r="Q76" s="185"/>
    </row>
    <row r="77" spans="1:17" s="17" customFormat="1" ht="9" customHeight="1">
      <c r="A77" s="172" t="s">
        <v>32</v>
      </c>
      <c r="B77" s="171"/>
      <c r="C77" s="173"/>
      <c r="D77" s="174">
        <v>6</v>
      </c>
      <c r="E77" s="65" t="s">
        <v>395</v>
      </c>
      <c r="F77" s="175"/>
      <c r="G77" s="65"/>
      <c r="H77" s="64"/>
      <c r="I77" s="176" t="s">
        <v>43</v>
      </c>
      <c r="J77" s="171"/>
      <c r="K77" s="177"/>
      <c r="L77" s="171"/>
      <c r="M77" s="178"/>
      <c r="N77" s="179" t="s">
        <v>15</v>
      </c>
      <c r="O77" s="180"/>
      <c r="P77" s="180"/>
      <c r="Q77" s="181"/>
    </row>
    <row r="78" spans="1:17" s="17" customFormat="1" ht="9" customHeight="1">
      <c r="A78" s="172" t="s">
        <v>44</v>
      </c>
      <c r="B78" s="171"/>
      <c r="C78" s="193"/>
      <c r="D78" s="174">
        <v>7</v>
      </c>
      <c r="E78" s="65" t="s">
        <v>611</v>
      </c>
      <c r="F78" s="175"/>
      <c r="G78" s="65"/>
      <c r="H78" s="64"/>
      <c r="I78" s="176" t="s">
        <v>45</v>
      </c>
      <c r="J78" s="171"/>
      <c r="K78" s="177"/>
      <c r="L78" s="171"/>
      <c r="M78" s="178"/>
      <c r="N78" s="171"/>
      <c r="O78" s="177"/>
      <c r="P78" s="171"/>
      <c r="Q78" s="178"/>
    </row>
    <row r="79" spans="1:17" s="17" customFormat="1" ht="9" customHeight="1">
      <c r="A79" s="186" t="s">
        <v>46</v>
      </c>
      <c r="B79" s="184"/>
      <c r="C79" s="194"/>
      <c r="D79" s="195">
        <v>8</v>
      </c>
      <c r="E79" s="196" t="s">
        <v>596</v>
      </c>
      <c r="F79" s="197"/>
      <c r="G79" s="196"/>
      <c r="H79" s="198"/>
      <c r="I79" s="199" t="s">
        <v>47</v>
      </c>
      <c r="J79" s="184"/>
      <c r="K79" s="183"/>
      <c r="L79" s="184"/>
      <c r="M79" s="185"/>
      <c r="N79" s="184" t="str">
        <f>Q4</f>
        <v>ΤΑΜΠΟΣΗ ΤΕΡΕΖΑ</v>
      </c>
      <c r="O79" s="183"/>
      <c r="P79" s="184"/>
      <c r="Q79" s="200" t="e">
        <f>MIN(8,#REF!)</f>
        <v>#REF!</v>
      </c>
    </row>
  </sheetData>
  <sheetProtection/>
  <mergeCells count="1">
    <mergeCell ref="A4:C4"/>
  </mergeCells>
  <conditionalFormatting sqref="G39 G41 G7 G9 G11 G13 G15 G17 G19 G23 G43 G45 G47 G49 G51 G53 G21 G25 G27 G29 G31 G33 G35 G37 G55 G57 G59 G61 G63 G65 G67 G69">
    <cfRule type="expression" priority="1" dxfId="3" stopIfTrue="1">
      <formula>AND($D7&lt;9,$C7&gt;0)</formula>
    </cfRule>
  </conditionalFormatting>
  <conditionalFormatting sqref="H8 H40 H16 L14 H20 L30 H24 H48 L46 H52 H32 H44 H36 H12 L62 H28 J18 J26 J34 J42 J50 J58 J66 J10 H56 H64 H68 H60 N22 N39 N54">
    <cfRule type="expression" priority="2" dxfId="9" stopIfTrue="1">
      <formula>AND($N$1="CU",H8="Umpire")</formula>
    </cfRule>
    <cfRule type="expression" priority="3" dxfId="8" stopIfTrue="1">
      <formula>AND($N$1="CU",H8&lt;&gt;"Umpire",I8&lt;&gt;"")</formula>
    </cfRule>
    <cfRule type="expression" priority="4" dxfId="7" stopIfTrue="1">
      <formula>AND($N$1="CU",H8&lt;&gt;"Umpire")</formula>
    </cfRule>
  </conditionalFormatting>
  <conditionalFormatting sqref="D67 D65 D63 D13 D61 D15 D17 D21 D19 D23 D25 D27 D29 D31 D33 D37 D35 D39 D41 D43 D47 D49 D45 D51 D53 D55 D57 D59 D69">
    <cfRule type="expression" priority="5" dxfId="168" stopIfTrue="1">
      <formula>AND($D13&lt;9,$C13&gt;0)</formula>
    </cfRule>
  </conditionalFormatting>
  <conditionalFormatting sqref="L10 L18 L26 L34 L42 L50 L58 L66 N14 N30 N46 N62 P22 P54 J8 J12 J16 J20 J24 J28 J32 J36 J40 J44 J48 J52 J56 J60 J64 J68">
    <cfRule type="expression" priority="6" dxfId="3" stopIfTrue="1">
      <formula>I8="as"</formula>
    </cfRule>
    <cfRule type="expression" priority="7" dxfId="3" stopIfTrue="1">
      <formula>I8="bs"</formula>
    </cfRule>
  </conditionalFormatting>
  <conditionalFormatting sqref="B7 B9 B11 B13 B15 B17 B19 B21 B23 B25 B27 B29 B31 B33 B35 B37 B39 B41 B43 B45 B47 B49 B51 B53 B55 B57 B59 B61 B63 B65 B67 B69">
    <cfRule type="cellIs" priority="8" dxfId="10" operator="equal" stopIfTrue="1">
      <formula>"QA"</formula>
    </cfRule>
    <cfRule type="cellIs" priority="9" dxfId="10" operator="equal" stopIfTrue="1">
      <formula>"DA"</formula>
    </cfRule>
  </conditionalFormatting>
  <conditionalFormatting sqref="I8 I12 I16 I20 I24 I28 I32 I36 I40 I44 I48 I52 I56 I60 I64 I68 K66 K58 K50 K42 K34 K26 K18 K10 M14 M30 M46 M62 Q79 O54 O39 O22">
    <cfRule type="expression" priority="10" dxfId="2" stopIfTrue="1">
      <formula>$N$1="CU"</formula>
    </cfRule>
  </conditionalFormatting>
  <conditionalFormatting sqref="P38">
    <cfRule type="expression" priority="11" dxfId="3" stopIfTrue="1">
      <formula>O39="as"</formula>
    </cfRule>
    <cfRule type="expression" priority="12" dxfId="3" stopIfTrue="1">
      <formula>O39="bs"</formula>
    </cfRule>
  </conditionalFormatting>
  <conditionalFormatting sqref="D7 D9 D11">
    <cfRule type="expression" priority="13" dxfId="168"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zoomScalePageLayoutView="0" workbookViewId="0" topLeftCell="A1">
      <selection activeCell="G22" sqref="G2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9.140625" style="0" hidden="1" customWidth="1"/>
    <col min="19" max="19" width="8.7109375" style="0" customWidth="1"/>
    <col min="20" max="20" width="9.140625" style="0" hidden="1" customWidth="1"/>
  </cols>
  <sheetData>
    <row r="1" spans="1:17" s="79" customFormat="1" ht="21.75" customHeight="1">
      <c r="A1" s="66" t="str">
        <f>'Week SetUp'!$A$6</f>
        <v>FILOTHEI TENNIS OPEN 2011</v>
      </c>
      <c r="B1" s="66"/>
      <c r="C1" s="82"/>
      <c r="D1" s="82"/>
      <c r="E1" s="82"/>
      <c r="F1" s="82"/>
      <c r="G1" s="82"/>
      <c r="H1" s="82"/>
      <c r="I1" s="83"/>
      <c r="J1" s="75" t="s">
        <v>216</v>
      </c>
      <c r="K1" s="75"/>
      <c r="L1" s="67"/>
      <c r="M1" s="83"/>
      <c r="N1" s="83" t="s">
        <v>204</v>
      </c>
      <c r="O1" s="83"/>
      <c r="P1" s="82"/>
      <c r="Q1" s="83"/>
    </row>
    <row r="2" spans="1:17" s="73" customFormat="1" ht="12.75">
      <c r="A2" s="68">
        <f>'Week SetUp'!$A$8</f>
        <v>0</v>
      </c>
      <c r="B2" s="68"/>
      <c r="C2" s="68"/>
      <c r="D2" s="68"/>
      <c r="E2" s="68"/>
      <c r="F2" s="84"/>
      <c r="G2" s="74"/>
      <c r="H2" s="74"/>
      <c r="I2" s="85"/>
      <c r="J2" s="75" t="s">
        <v>16</v>
      </c>
      <c r="K2" s="75"/>
      <c r="L2" s="75"/>
      <c r="M2" s="85"/>
      <c r="N2" s="74"/>
      <c r="O2" s="85"/>
      <c r="P2" s="74"/>
      <c r="Q2" s="85"/>
    </row>
    <row r="3" spans="1:17" s="18" customFormat="1" ht="11.25" customHeight="1">
      <c r="A3" s="56" t="s">
        <v>11</v>
      </c>
      <c r="B3" s="56"/>
      <c r="C3" s="56"/>
      <c r="D3" s="56"/>
      <c r="E3" s="56"/>
      <c r="F3" s="56" t="s">
        <v>5</v>
      </c>
      <c r="G3" s="56"/>
      <c r="H3" s="56"/>
      <c r="I3" s="87"/>
      <c r="J3" s="56" t="s">
        <v>6</v>
      </c>
      <c r="K3" s="87"/>
      <c r="L3" s="56"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9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23</v>
      </c>
      <c r="M5" s="96"/>
      <c r="N5" s="94" t="s">
        <v>24</v>
      </c>
      <c r="O5" s="96"/>
      <c r="P5" s="94" t="s">
        <v>25</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10.5" customHeight="1">
      <c r="A7" s="105">
        <v>1</v>
      </c>
      <c r="B7" s="107">
        <f>IF($D7="","",VLOOKUP($D7,#REF!,15))</f>
      </c>
      <c r="C7" s="107">
        <f>IF($D7="","",VLOOKUP($D7,#REF!,16))</f>
      </c>
      <c r="D7" s="108"/>
      <c r="E7" s="109" t="s">
        <v>635</v>
      </c>
      <c r="F7" s="109" t="s">
        <v>233</v>
      </c>
      <c r="G7" s="109"/>
      <c r="H7" s="109">
        <f>IF($D7="","",VLOOKUP($D7,#REF!,4))</f>
      </c>
      <c r="I7" s="111"/>
      <c r="J7" s="110"/>
      <c r="K7" s="110"/>
      <c r="L7" s="110"/>
      <c r="M7" s="110"/>
      <c r="N7" s="113"/>
      <c r="O7" s="115"/>
      <c r="P7" s="116"/>
      <c r="Q7" s="117"/>
      <c r="R7" s="118"/>
      <c r="T7" s="119" t="e">
        <f>#REF!</f>
        <v>#REF!</v>
      </c>
    </row>
    <row r="8" spans="1:20" s="46" customFormat="1" ht="9" customHeight="1">
      <c r="A8" s="120"/>
      <c r="B8" s="121"/>
      <c r="C8" s="121"/>
      <c r="D8" s="121"/>
      <c r="E8" s="122"/>
      <c r="F8" s="122"/>
      <c r="G8" s="123"/>
      <c r="H8" s="124" t="s">
        <v>13</v>
      </c>
      <c r="I8" s="125"/>
      <c r="J8" s="126" t="s">
        <v>635</v>
      </c>
      <c r="K8" s="126"/>
      <c r="L8" s="110"/>
      <c r="M8" s="110"/>
      <c r="N8" s="113"/>
      <c r="O8" s="115"/>
      <c r="P8" s="116"/>
      <c r="Q8" s="117"/>
      <c r="R8" s="118"/>
      <c r="T8" s="127" t="e">
        <f>#REF!</f>
        <v>#REF!</v>
      </c>
    </row>
    <row r="9" spans="1:20" s="46" customFormat="1" ht="9" customHeight="1">
      <c r="A9" s="120">
        <v>2</v>
      </c>
      <c r="B9" s="107">
        <f>IF($D9="","",VLOOKUP($D9,#REF!,15))</f>
      </c>
      <c r="C9" s="107">
        <f>IF($D9="","",VLOOKUP($D9,#REF!,16))</f>
      </c>
      <c r="D9" s="108"/>
      <c r="E9" s="128">
        <f>UPPER(IF($D9="","",VLOOKUP($D9,#REF!,2)))</f>
      </c>
      <c r="F9" s="128">
        <f>IF($D9="","",VLOOKUP($D9,#REF!,3))</f>
      </c>
      <c r="G9" s="128"/>
      <c r="H9" s="128">
        <f>IF($D9="","",VLOOKUP($D9,#REF!,4))</f>
      </c>
      <c r="I9" s="129"/>
      <c r="J9" s="110"/>
      <c r="K9" s="130"/>
      <c r="L9" s="110"/>
      <c r="M9" s="110"/>
      <c r="N9" s="113"/>
      <c r="O9" s="115"/>
      <c r="P9" s="116"/>
      <c r="Q9" s="117"/>
      <c r="R9" s="118"/>
      <c r="T9" s="127" t="e">
        <f>#REF!</f>
        <v>#REF!</v>
      </c>
    </row>
    <row r="10" spans="1:20" s="46" customFormat="1" ht="9" customHeight="1">
      <c r="A10" s="120"/>
      <c r="B10" s="121"/>
      <c r="C10" s="121"/>
      <c r="D10" s="131"/>
      <c r="E10" s="122"/>
      <c r="F10" s="122"/>
      <c r="G10" s="123"/>
      <c r="H10" s="110"/>
      <c r="I10" s="132"/>
      <c r="J10" s="124" t="s">
        <v>13</v>
      </c>
      <c r="K10" s="133" t="s">
        <v>363</v>
      </c>
      <c r="L10" s="126" t="str">
        <f>UPPER(IF(OR(K10="a",K10="as"),J8,IF(OR(K10="b",K10="bs"),J12,)))</f>
        <v>ΣΙΔΕΡΑΣ</v>
      </c>
      <c r="M10" s="134"/>
      <c r="N10" s="135"/>
      <c r="O10" s="135"/>
      <c r="P10" s="116"/>
      <c r="Q10" s="117"/>
      <c r="R10" s="118"/>
      <c r="T10" s="127" t="e">
        <f>#REF!</f>
        <v>#REF!</v>
      </c>
    </row>
    <row r="11" spans="1:20" s="46" customFormat="1" ht="9" customHeight="1">
      <c r="A11" s="120">
        <v>3</v>
      </c>
      <c r="B11" s="107">
        <f>IF($D11="","",VLOOKUP($D11,#REF!,15))</f>
      </c>
      <c r="C11" s="107">
        <f>IF($D11="","",VLOOKUP($D11,#REF!,16))</f>
      </c>
      <c r="D11" s="108"/>
      <c r="E11" s="128">
        <f>UPPER(IF($D11="","",VLOOKUP($D11,#REF!,2)))</f>
      </c>
      <c r="F11" s="128">
        <f>IF($D11="","",VLOOKUP($D11,#REF!,3))</f>
      </c>
      <c r="G11" s="128"/>
      <c r="H11" s="128">
        <f>IF($D11="","",VLOOKUP($D11,#REF!,4))</f>
      </c>
      <c r="I11" s="111"/>
      <c r="J11" s="110"/>
      <c r="K11" s="136"/>
      <c r="L11" s="110"/>
      <c r="M11" s="137"/>
      <c r="N11" s="135"/>
      <c r="O11" s="135"/>
      <c r="P11" s="116"/>
      <c r="Q11" s="117"/>
      <c r="R11" s="118"/>
      <c r="T11" s="127" t="e">
        <f>#REF!</f>
        <v>#REF!</v>
      </c>
    </row>
    <row r="12" spans="1:20" s="46" customFormat="1" ht="9" customHeight="1">
      <c r="A12" s="120"/>
      <c r="B12" s="121"/>
      <c r="C12" s="121"/>
      <c r="D12" s="131"/>
      <c r="E12" s="122"/>
      <c r="F12" s="122"/>
      <c r="G12" s="123"/>
      <c r="H12" s="124" t="s">
        <v>13</v>
      </c>
      <c r="I12" s="125"/>
      <c r="J12" s="126">
        <f>UPPER(IF(OR(I12="a",I12="as"),E11,IF(OR(I12="b",I12="bs"),E13,)))</f>
      </c>
      <c r="K12" s="138"/>
      <c r="L12" s="110"/>
      <c r="M12" s="137"/>
      <c r="N12" s="135"/>
      <c r="O12" s="135"/>
      <c r="P12" s="116"/>
      <c r="Q12" s="117"/>
      <c r="R12" s="118"/>
      <c r="T12" s="127" t="e">
        <f>#REF!</f>
        <v>#REF!</v>
      </c>
    </row>
    <row r="13" spans="1:20" s="46" customFormat="1" ht="9" customHeight="1">
      <c r="A13" s="120">
        <v>4</v>
      </c>
      <c r="B13" s="107">
        <f>IF($D13="","",VLOOKUP($D13,#REF!,15))</f>
      </c>
      <c r="C13" s="107">
        <f>IF($D13="","",VLOOKUP($D13,#REF!,16))</f>
      </c>
      <c r="D13" s="108"/>
      <c r="E13" s="128">
        <f>UPPER(IF($D13="","",VLOOKUP($D13,#REF!,2)))</f>
      </c>
      <c r="F13" s="128">
        <f>IF($D13="","",VLOOKUP($D13,#REF!,3))</f>
      </c>
      <c r="G13" s="128"/>
      <c r="H13" s="128">
        <f>IF($D13="","",VLOOKUP($D13,#REF!,4))</f>
      </c>
      <c r="I13" s="139"/>
      <c r="J13" s="110"/>
      <c r="K13" s="110"/>
      <c r="L13" s="110"/>
      <c r="M13" s="137"/>
      <c r="N13" s="135"/>
      <c r="O13" s="135"/>
      <c r="P13" s="116"/>
      <c r="Q13" s="117"/>
      <c r="R13" s="118"/>
      <c r="T13" s="127" t="e">
        <f>#REF!</f>
        <v>#REF!</v>
      </c>
    </row>
    <row r="14" spans="1:20" s="46" customFormat="1" ht="9" customHeight="1">
      <c r="A14" s="120"/>
      <c r="B14" s="121"/>
      <c r="C14" s="121"/>
      <c r="D14" s="131"/>
      <c r="E14" s="110"/>
      <c r="F14" s="110"/>
      <c r="G14" s="60"/>
      <c r="H14" s="140"/>
      <c r="I14" s="132"/>
      <c r="J14" s="110"/>
      <c r="K14" s="110"/>
      <c r="L14" s="124" t="s">
        <v>13</v>
      </c>
      <c r="M14" s="133" t="s">
        <v>820</v>
      </c>
      <c r="N14" s="126" t="str">
        <f>UPPER(IF(OR(M14="a",M14="as"),L10,IF(OR(M14="b",M14="bs"),L18,)))</f>
        <v>ΣΙΔΕΡΑΣ</v>
      </c>
      <c r="O14" s="134"/>
      <c r="P14" s="116"/>
      <c r="Q14" s="117"/>
      <c r="R14" s="118"/>
      <c r="T14" s="127" t="e">
        <f>#REF!</f>
        <v>#REF!</v>
      </c>
    </row>
    <row r="15" spans="1:20" s="46" customFormat="1" ht="9" customHeight="1">
      <c r="A15" s="105">
        <v>5</v>
      </c>
      <c r="B15" s="107">
        <f>IF($D15="","",VLOOKUP($D15,#REF!,15))</f>
      </c>
      <c r="C15" s="107">
        <f>IF($D15="","",VLOOKUP($D15,#REF!,16))</f>
      </c>
      <c r="D15" s="108"/>
      <c r="E15" s="109" t="s">
        <v>639</v>
      </c>
      <c r="F15" s="109" t="s">
        <v>636</v>
      </c>
      <c r="G15" s="109"/>
      <c r="H15" s="109">
        <f>IF($D15="","",VLOOKUP($D15,#REF!,4))</f>
      </c>
      <c r="I15" s="141"/>
      <c r="J15" s="110"/>
      <c r="K15" s="110"/>
      <c r="L15" s="110"/>
      <c r="M15" s="137"/>
      <c r="N15" s="110" t="s">
        <v>933</v>
      </c>
      <c r="O15" s="137"/>
      <c r="P15" s="116"/>
      <c r="Q15" s="117"/>
      <c r="R15" s="118"/>
      <c r="T15" s="127" t="e">
        <f>#REF!</f>
        <v>#REF!</v>
      </c>
    </row>
    <row r="16" spans="1:20" s="46" customFormat="1" ht="9" customHeight="1" thickBot="1">
      <c r="A16" s="120"/>
      <c r="B16" s="121"/>
      <c r="C16" s="121"/>
      <c r="D16" s="131"/>
      <c r="E16" s="122"/>
      <c r="F16" s="122"/>
      <c r="G16" s="123"/>
      <c r="H16" s="124" t="s">
        <v>13</v>
      </c>
      <c r="I16" s="125" t="s">
        <v>363</v>
      </c>
      <c r="J16" s="126" t="str">
        <f>UPPER(IF(OR(I16="a",I16="as"),E15,IF(OR(I16="b",I16="bs"),E17,)))</f>
        <v>ΤΑΚΩΡΟΝΗΣ</v>
      </c>
      <c r="K16" s="126"/>
      <c r="L16" s="110"/>
      <c r="M16" s="137"/>
      <c r="N16" s="135"/>
      <c r="O16" s="137"/>
      <c r="P16" s="116"/>
      <c r="Q16" s="117"/>
      <c r="R16" s="118"/>
      <c r="T16" s="142" t="e">
        <f>#REF!</f>
        <v>#REF!</v>
      </c>
    </row>
    <row r="17" spans="1:18" s="46" customFormat="1" ht="9" customHeight="1">
      <c r="A17" s="120">
        <v>6</v>
      </c>
      <c r="B17" s="107">
        <f>IF($D17="","",VLOOKUP($D17,#REF!,15))</f>
      </c>
      <c r="C17" s="107">
        <f>IF($D17="","",VLOOKUP($D17,#REF!,16))</f>
      </c>
      <c r="D17" s="108"/>
      <c r="E17" s="128">
        <f>UPPER(IF($D17="","",VLOOKUP($D17,#REF!,2)))</f>
      </c>
      <c r="F17" s="128">
        <f>IF($D17="","",VLOOKUP($D17,#REF!,3))</f>
      </c>
      <c r="G17" s="128"/>
      <c r="H17" s="128">
        <f>IF($D17="","",VLOOKUP($D17,#REF!,4))</f>
      </c>
      <c r="I17" s="129"/>
      <c r="J17" s="110"/>
      <c r="K17" s="130"/>
      <c r="L17" s="110"/>
      <c r="M17" s="137"/>
      <c r="N17" s="135"/>
      <c r="O17" s="137"/>
      <c r="P17" s="116"/>
      <c r="Q17" s="117"/>
      <c r="R17" s="118"/>
    </row>
    <row r="18" spans="1:18" s="46" customFormat="1" ht="9" customHeight="1">
      <c r="A18" s="120"/>
      <c r="B18" s="121"/>
      <c r="C18" s="121"/>
      <c r="D18" s="131"/>
      <c r="E18" s="122"/>
      <c r="F18" s="122"/>
      <c r="G18" s="123"/>
      <c r="H18" s="110"/>
      <c r="I18" s="132"/>
      <c r="J18" s="124" t="s">
        <v>13</v>
      </c>
      <c r="K18" s="133" t="s">
        <v>363</v>
      </c>
      <c r="L18" s="126" t="str">
        <f>UPPER(IF(OR(K18="a",K18="as"),J16,IF(OR(K18="b",K18="bs"),J20,)))</f>
        <v>ΤΑΚΩΡΟΝΗΣ</v>
      </c>
      <c r="M18" s="143"/>
      <c r="N18" s="135"/>
      <c r="O18" s="137"/>
      <c r="P18" s="116"/>
      <c r="Q18" s="117"/>
      <c r="R18" s="118"/>
    </row>
    <row r="19" spans="1:18" s="46" customFormat="1" ht="9" customHeight="1">
      <c r="A19" s="120">
        <v>7</v>
      </c>
      <c r="B19" s="107">
        <f>IF($D19="","",VLOOKUP($D19,#REF!,15))</f>
      </c>
      <c r="C19" s="107">
        <f>IF($D19="","",VLOOKUP($D19,#REF!,16))</f>
      </c>
      <c r="D19" s="108"/>
      <c r="E19" s="128">
        <f>UPPER(IF($D19="","",VLOOKUP($D19,#REF!,2)))</f>
      </c>
      <c r="F19" s="128">
        <f>IF($D19="","",VLOOKUP($D19,#REF!,3))</f>
      </c>
      <c r="G19" s="128"/>
      <c r="H19" s="128">
        <f>IF($D19="","",VLOOKUP($D19,#REF!,4))</f>
      </c>
      <c r="I19" s="111"/>
      <c r="J19" s="110"/>
      <c r="K19" s="136"/>
      <c r="L19" s="110"/>
      <c r="M19" s="135"/>
      <c r="N19" s="135"/>
      <c r="O19" s="137"/>
      <c r="P19" s="116"/>
      <c r="Q19" s="117"/>
      <c r="R19" s="118"/>
    </row>
    <row r="20" spans="1:18" s="46" customFormat="1" ht="9" customHeight="1">
      <c r="A20" s="120"/>
      <c r="B20" s="121"/>
      <c r="C20" s="121"/>
      <c r="D20" s="121"/>
      <c r="E20" s="122"/>
      <c r="F20" s="122"/>
      <c r="G20" s="123"/>
      <c r="H20" s="124" t="s">
        <v>13</v>
      </c>
      <c r="I20" s="125"/>
      <c r="J20" s="126">
        <f>UPPER(IF(OR(I20="a",I20="as"),E19,IF(OR(I20="b",I20="bs"),E21,)))</f>
      </c>
      <c r="K20" s="138"/>
      <c r="L20" s="110"/>
      <c r="M20" s="135"/>
      <c r="N20" s="135"/>
      <c r="O20" s="137"/>
      <c r="P20" s="116"/>
      <c r="Q20" s="117"/>
      <c r="R20" s="118"/>
    </row>
    <row r="21" spans="1:18" s="46" customFormat="1" ht="9" customHeight="1">
      <c r="A21" s="120">
        <v>8</v>
      </c>
      <c r="B21" s="107">
        <f>IF($D21="","",VLOOKUP($D21,#REF!,15))</f>
      </c>
      <c r="C21" s="107">
        <f>IF($D21="","",VLOOKUP($D21,#REF!,16))</f>
      </c>
      <c r="D21" s="108"/>
      <c r="E21" s="128"/>
      <c r="F21" s="128">
        <f>IF($D21="","",VLOOKUP($D21,#REF!,3))</f>
      </c>
      <c r="G21" s="128"/>
      <c r="H21" s="128">
        <f>IF($D21="","",VLOOKUP($D21,#REF!,4))</f>
      </c>
      <c r="I21" s="139"/>
      <c r="J21" s="110"/>
      <c r="K21" s="110"/>
      <c r="L21" s="110"/>
      <c r="M21" s="135"/>
      <c r="N21" s="135"/>
      <c r="O21" s="137"/>
      <c r="P21" s="116"/>
      <c r="Q21" s="117"/>
      <c r="R21" s="118"/>
    </row>
    <row r="22" spans="1:18" s="46" customFormat="1" ht="9" customHeight="1">
      <c r="A22" s="120"/>
      <c r="B22" s="121"/>
      <c r="C22" s="121"/>
      <c r="D22" s="121"/>
      <c r="E22" s="361"/>
      <c r="F22" s="361"/>
      <c r="G22" s="362"/>
      <c r="H22" s="140"/>
      <c r="I22" s="132"/>
      <c r="J22" s="110"/>
      <c r="K22" s="110"/>
      <c r="L22" s="110"/>
      <c r="M22" s="135"/>
      <c r="N22" s="124" t="s">
        <v>13</v>
      </c>
      <c r="O22" s="133" t="s">
        <v>363</v>
      </c>
      <c r="P22" s="126" t="str">
        <f>UPPER(IF(OR(O22="a",O22="as"),N14,IF(OR(O22="b",O22="bs"),N30,)))</f>
        <v>ΣΙΔΕΡΑΣ</v>
      </c>
      <c r="Q22" s="134"/>
      <c r="R22" s="118"/>
    </row>
    <row r="23" spans="1:18" s="46" customFormat="1" ht="9" customHeight="1">
      <c r="A23" s="120">
        <v>9</v>
      </c>
      <c r="B23" s="107">
        <f>IF($D23="","",VLOOKUP($D23,#REF!,15))</f>
      </c>
      <c r="C23" s="107">
        <f>IF($D23="","",VLOOKUP($D23,#REF!,16))</f>
      </c>
      <c r="D23" s="108"/>
      <c r="E23" s="363" t="s">
        <v>306</v>
      </c>
      <c r="F23" s="363" t="s">
        <v>335</v>
      </c>
      <c r="G23" s="363"/>
      <c r="H23" s="128">
        <f>IF($D23="","",VLOOKUP($D23,#REF!,4))</f>
      </c>
      <c r="I23" s="111"/>
      <c r="J23" s="110"/>
      <c r="K23" s="110"/>
      <c r="L23" s="110"/>
      <c r="M23" s="135"/>
      <c r="N23" s="110"/>
      <c r="O23" s="137"/>
      <c r="P23" s="110" t="s">
        <v>964</v>
      </c>
      <c r="Q23" s="135"/>
      <c r="R23" s="118"/>
    </row>
    <row r="24" spans="1:18" s="46" customFormat="1" ht="9" customHeight="1">
      <c r="A24" s="120"/>
      <c r="B24" s="121"/>
      <c r="C24" s="121"/>
      <c r="D24" s="121"/>
      <c r="E24" s="122"/>
      <c r="F24" s="122"/>
      <c r="G24" s="123"/>
      <c r="H24" s="124" t="s">
        <v>13</v>
      </c>
      <c r="I24" s="125" t="s">
        <v>363</v>
      </c>
      <c r="J24" s="126" t="str">
        <f>UPPER(IF(OR(I24="a",I24="as"),E23,IF(OR(I24="b",I24="bs"),E25,)))</f>
        <v>ΔΟΥΒΗΣ</v>
      </c>
      <c r="K24" s="126"/>
      <c r="L24" s="110"/>
      <c r="M24" s="135"/>
      <c r="N24" s="135"/>
      <c r="O24" s="137"/>
      <c r="P24" s="116"/>
      <c r="Q24" s="117"/>
      <c r="R24" s="118"/>
    </row>
    <row r="25" spans="1:18" s="46" customFormat="1" ht="9" customHeight="1">
      <c r="A25" s="120">
        <v>10</v>
      </c>
      <c r="B25" s="107">
        <f>IF($D25="","",VLOOKUP($D25,#REF!,15))</f>
      </c>
      <c r="C25" s="107">
        <f>IF($D25="","",VLOOKUP($D25,#REF!,16))</f>
      </c>
      <c r="D25" s="108"/>
      <c r="E25" s="128">
        <f>UPPER(IF($D25="","",VLOOKUP($D25,#REF!,2)))</f>
      </c>
      <c r="F25" s="128">
        <f>IF($D25="","",VLOOKUP($D25,#REF!,3))</f>
      </c>
      <c r="G25" s="128"/>
      <c r="H25" s="128">
        <f>IF($D25="","",VLOOKUP($D25,#REF!,4))</f>
      </c>
      <c r="I25" s="129"/>
      <c r="J25" s="110"/>
      <c r="K25" s="130"/>
      <c r="L25" s="110"/>
      <c r="M25" s="135"/>
      <c r="N25" s="135"/>
      <c r="O25" s="137"/>
      <c r="P25" s="116"/>
      <c r="Q25" s="117"/>
      <c r="R25" s="118"/>
    </row>
    <row r="26" spans="1:18" s="46" customFormat="1" ht="9" customHeight="1">
      <c r="A26" s="120"/>
      <c r="B26" s="121"/>
      <c r="C26" s="121"/>
      <c r="D26" s="131"/>
      <c r="E26" s="122"/>
      <c r="F26" s="122"/>
      <c r="G26" s="123"/>
      <c r="H26" s="110"/>
      <c r="I26" s="132"/>
      <c r="J26" s="124" t="s">
        <v>13</v>
      </c>
      <c r="K26" s="133" t="s">
        <v>363</v>
      </c>
      <c r="L26" s="126" t="str">
        <f>UPPER(IF(OR(K26="a",K26="as"),J24,IF(OR(K26="b",K26="bs"),J28,)))</f>
        <v>ΔΟΥΒΗΣ</v>
      </c>
      <c r="M26" s="134"/>
      <c r="N26" s="135"/>
      <c r="O26" s="137"/>
      <c r="P26" s="116"/>
      <c r="Q26" s="117"/>
      <c r="R26" s="118"/>
    </row>
    <row r="27" spans="1:18" s="46" customFormat="1" ht="9" customHeight="1">
      <c r="A27" s="120">
        <v>11</v>
      </c>
      <c r="B27" s="107">
        <f>IF($D27="","",VLOOKUP($D27,#REF!,15))</f>
      </c>
      <c r="C27" s="107">
        <f>IF($D27="","",VLOOKUP($D27,#REF!,16))</f>
      </c>
      <c r="D27" s="108"/>
      <c r="E27" s="128">
        <f>UPPER(IF($D27="","",VLOOKUP($D27,#REF!,2)))</f>
      </c>
      <c r="F27" s="128">
        <f>IF($D27="","",VLOOKUP($D27,#REF!,3))</f>
      </c>
      <c r="G27" s="128"/>
      <c r="H27" s="128">
        <f>IF($D27="","",VLOOKUP($D27,#REF!,4))</f>
      </c>
      <c r="I27" s="111"/>
      <c r="J27" s="110"/>
      <c r="K27" s="136"/>
      <c r="L27" s="110"/>
      <c r="M27" s="137"/>
      <c r="N27" s="135"/>
      <c r="O27" s="137"/>
      <c r="P27" s="116"/>
      <c r="Q27" s="117"/>
      <c r="R27" s="118"/>
    </row>
    <row r="28" spans="1:18" s="46" customFormat="1" ht="9" customHeight="1">
      <c r="A28" s="146"/>
      <c r="B28" s="121"/>
      <c r="C28" s="121"/>
      <c r="D28" s="131"/>
      <c r="E28" s="122"/>
      <c r="F28" s="122"/>
      <c r="G28" s="123"/>
      <c r="H28" s="124" t="s">
        <v>13</v>
      </c>
      <c r="I28" s="125"/>
      <c r="J28" s="126">
        <f>UPPER(IF(OR(I28="a",I28="as"),E27,IF(OR(I28="b",I28="bs"),E29,)))</f>
      </c>
      <c r="K28" s="138"/>
      <c r="L28" s="110"/>
      <c r="M28" s="137"/>
      <c r="N28" s="135"/>
      <c r="O28" s="137"/>
      <c r="P28" s="116"/>
      <c r="Q28" s="117"/>
      <c r="R28" s="118"/>
    </row>
    <row r="29" spans="1:18" s="46" customFormat="1" ht="9" customHeight="1">
      <c r="A29" s="105">
        <v>12</v>
      </c>
      <c r="B29" s="107">
        <f>IF($D29="","",VLOOKUP($D29,#REF!,15))</f>
      </c>
      <c r="C29" s="107">
        <f>IF($D29="","",VLOOKUP($D29,#REF!,16))</f>
      </c>
      <c r="D29" s="108"/>
      <c r="E29" s="109">
        <f>UPPER(IF($D29="","",VLOOKUP($D29,#REF!,2)))</f>
      </c>
      <c r="F29" s="109">
        <f>IF($D29="","",VLOOKUP($D29,#REF!,3))</f>
      </c>
      <c r="G29" s="109"/>
      <c r="H29" s="109">
        <f>IF($D29="","",VLOOKUP($D29,#REF!,4))</f>
      </c>
      <c r="I29" s="139"/>
      <c r="J29" s="110"/>
      <c r="K29" s="110"/>
      <c r="L29" s="110"/>
      <c r="M29" s="137"/>
      <c r="N29" s="135"/>
      <c r="O29" s="137"/>
      <c r="P29" s="116"/>
      <c r="Q29" s="117"/>
      <c r="R29" s="118"/>
    </row>
    <row r="30" spans="1:18" s="46" customFormat="1" ht="9" customHeight="1">
      <c r="A30" s="120"/>
      <c r="B30" s="121"/>
      <c r="C30" s="121"/>
      <c r="D30" s="131"/>
      <c r="E30" s="361"/>
      <c r="F30" s="361"/>
      <c r="G30" s="362"/>
      <c r="H30" s="140"/>
      <c r="I30" s="132"/>
      <c r="J30" s="110"/>
      <c r="K30" s="110"/>
      <c r="L30" s="124" t="s">
        <v>13</v>
      </c>
      <c r="M30" s="133" t="s">
        <v>365</v>
      </c>
      <c r="N30" s="126" t="str">
        <f>UPPER(IF(OR(M30="a",M30="as"),L26,IF(OR(M30="b",M30="bs"),L34,)))</f>
        <v>ΚΟΝΤΟΡΟΥΣΗΣ</v>
      </c>
      <c r="O30" s="143"/>
      <c r="P30" s="116"/>
      <c r="Q30" s="117"/>
      <c r="R30" s="118"/>
    </row>
    <row r="31" spans="1:18" s="46" customFormat="1" ht="9" customHeight="1">
      <c r="A31" s="120">
        <v>13</v>
      </c>
      <c r="B31" s="107">
        <f>IF($D31="","",VLOOKUP($D31,#REF!,15))</f>
      </c>
      <c r="C31" s="107">
        <f>IF($D31="","",VLOOKUP($D31,#REF!,16))</f>
      </c>
      <c r="D31" s="108"/>
      <c r="E31" s="363" t="s">
        <v>640</v>
      </c>
      <c r="F31" s="363" t="s">
        <v>481</v>
      </c>
      <c r="G31" s="363"/>
      <c r="H31" s="128">
        <f>IF($D31="","",VLOOKUP($D31,#REF!,4))</f>
      </c>
      <c r="I31" s="141"/>
      <c r="J31" s="110"/>
      <c r="K31" s="110"/>
      <c r="L31" s="110"/>
      <c r="M31" s="137"/>
      <c r="N31" s="110" t="s">
        <v>819</v>
      </c>
      <c r="O31" s="135"/>
      <c r="P31" s="116"/>
      <c r="Q31" s="117"/>
      <c r="R31" s="118"/>
    </row>
    <row r="32" spans="1:18" s="46" customFormat="1" ht="9" customHeight="1">
      <c r="A32" s="120"/>
      <c r="B32" s="121"/>
      <c r="C32" s="121"/>
      <c r="D32" s="131"/>
      <c r="E32" s="122"/>
      <c r="F32" s="122"/>
      <c r="G32" s="123"/>
      <c r="H32" s="124" t="s">
        <v>13</v>
      </c>
      <c r="I32" s="125" t="s">
        <v>363</v>
      </c>
      <c r="J32" s="126" t="str">
        <f>UPPER(IF(OR(I32="a",I32="as"),E31,IF(OR(I32="b",I32="bs"),E33,)))</f>
        <v>ΚΟΝΤΟΡΟΥΣΗΣ</v>
      </c>
      <c r="K32" s="126"/>
      <c r="L32" s="110"/>
      <c r="M32" s="137"/>
      <c r="N32" s="135"/>
      <c r="O32" s="135"/>
      <c r="P32" s="116"/>
      <c r="Q32" s="117"/>
      <c r="R32" s="118"/>
    </row>
    <row r="33" spans="1:18" s="46" customFormat="1" ht="9" customHeight="1">
      <c r="A33" s="120">
        <v>14</v>
      </c>
      <c r="B33" s="107">
        <f>IF($D33="","",VLOOKUP($D33,#REF!,15))</f>
      </c>
      <c r="C33" s="107">
        <f>IF($D33="","",VLOOKUP($D33,#REF!,16))</f>
      </c>
      <c r="D33" s="108"/>
      <c r="E33" s="128">
        <f>UPPER(IF($D33="","",VLOOKUP($D33,#REF!,2)))</f>
      </c>
      <c r="F33" s="128">
        <f>IF($D33="","",VLOOKUP($D33,#REF!,3))</f>
      </c>
      <c r="G33" s="128"/>
      <c r="H33" s="128">
        <f>IF($D33="","",VLOOKUP($D33,#REF!,4))</f>
      </c>
      <c r="I33" s="129"/>
      <c r="J33" s="110"/>
      <c r="K33" s="130"/>
      <c r="L33" s="110"/>
      <c r="M33" s="137"/>
      <c r="N33" s="135"/>
      <c r="O33" s="135"/>
      <c r="P33" s="116"/>
      <c r="Q33" s="117"/>
      <c r="R33" s="118"/>
    </row>
    <row r="34" spans="1:18" s="46" customFormat="1" ht="9" customHeight="1">
      <c r="A34" s="120"/>
      <c r="B34" s="121"/>
      <c r="C34" s="121"/>
      <c r="D34" s="131"/>
      <c r="E34" s="122"/>
      <c r="F34" s="122"/>
      <c r="G34" s="123"/>
      <c r="H34" s="110"/>
      <c r="I34" s="132"/>
      <c r="J34" s="124" t="s">
        <v>13</v>
      </c>
      <c r="K34" s="133" t="s">
        <v>820</v>
      </c>
      <c r="L34" s="126" t="str">
        <f>UPPER(IF(OR(K34="a",K34="as"),J32,IF(OR(K34="b",K34="bs"),J36,)))</f>
        <v>ΚΟΝΤΟΡΟΥΣΗΣ</v>
      </c>
      <c r="M34" s="143"/>
      <c r="N34" s="135"/>
      <c r="O34" s="135"/>
      <c r="P34" s="116"/>
      <c r="Q34" s="117"/>
      <c r="R34" s="118"/>
    </row>
    <row r="35" spans="1:18" s="46" customFormat="1" ht="9" customHeight="1">
      <c r="A35" s="120">
        <v>15</v>
      </c>
      <c r="B35" s="107">
        <f>IF($D35="","",VLOOKUP($D35,#REF!,15))</f>
      </c>
      <c r="C35" s="107">
        <f>IF($D35="","",VLOOKUP($D35,#REF!,16))</f>
      </c>
      <c r="D35" s="108"/>
      <c r="E35" s="128">
        <f>UPPER(IF($D35="","",VLOOKUP($D35,#REF!,2)))</f>
      </c>
      <c r="F35" s="128">
        <f>IF($D35="","",VLOOKUP($D35,#REF!,3))</f>
      </c>
      <c r="G35" s="128"/>
      <c r="H35" s="128">
        <f>IF($D35="","",VLOOKUP($D35,#REF!,4))</f>
      </c>
      <c r="I35" s="111"/>
      <c r="J35" s="110"/>
      <c r="K35" s="136"/>
      <c r="L35" s="110" t="s">
        <v>819</v>
      </c>
      <c r="M35" s="135"/>
      <c r="N35" s="135"/>
      <c r="O35" s="135"/>
      <c r="P35" s="116"/>
      <c r="Q35" s="117"/>
      <c r="R35" s="118"/>
    </row>
    <row r="36" spans="1:18" s="46" customFormat="1" ht="9" customHeight="1">
      <c r="A36" s="120"/>
      <c r="B36" s="121"/>
      <c r="C36" s="121"/>
      <c r="D36" s="121"/>
      <c r="E36" s="122"/>
      <c r="F36" s="122"/>
      <c r="G36" s="123"/>
      <c r="H36" s="124" t="s">
        <v>13</v>
      </c>
      <c r="I36" s="125" t="s">
        <v>365</v>
      </c>
      <c r="J36" s="126" t="str">
        <f>UPPER(IF(OR(I36="a",I36="as"),E35,IF(OR(I36="b",I36="bs"),E37,)))</f>
        <v>ΑΗΔΟΝΟΠΟΥΛΟΣ</v>
      </c>
      <c r="K36" s="138"/>
      <c r="L36" s="110"/>
      <c r="M36" s="135"/>
      <c r="N36" s="135"/>
      <c r="O36" s="135"/>
      <c r="P36" s="116"/>
      <c r="Q36" s="117"/>
      <c r="R36" s="118"/>
    </row>
    <row r="37" spans="1:18" s="46" customFormat="1" ht="9" customHeight="1">
      <c r="A37" s="105">
        <v>16</v>
      </c>
      <c r="B37" s="107">
        <f>IF($D37="","",VLOOKUP($D37,#REF!,15))</f>
      </c>
      <c r="C37" s="107">
        <f>IF($D37="","",VLOOKUP($D37,#REF!,16))</f>
      </c>
      <c r="D37" s="108"/>
      <c r="E37" s="109" t="s">
        <v>637</v>
      </c>
      <c r="F37" s="109" t="s">
        <v>638</v>
      </c>
      <c r="G37" s="128"/>
      <c r="H37" s="109">
        <f>IF($D37="","",VLOOKUP($D37,#REF!,4))</f>
      </c>
      <c r="I37" s="139"/>
      <c r="J37" s="110"/>
      <c r="K37" s="110"/>
      <c r="L37" s="110"/>
      <c r="M37" s="135"/>
      <c r="N37" s="135"/>
      <c r="O37" s="135"/>
      <c r="P37" s="116"/>
      <c r="Q37" s="117"/>
      <c r="R37" s="118"/>
    </row>
    <row r="38" spans="1:18" s="46" customFormat="1" ht="9" customHeight="1">
      <c r="A38" s="147"/>
      <c r="B38" s="121"/>
      <c r="C38" s="121"/>
      <c r="D38" s="121"/>
      <c r="E38" s="140"/>
      <c r="F38" s="140"/>
      <c r="G38" s="144"/>
      <c r="H38" s="110"/>
      <c r="I38" s="132"/>
      <c r="J38" s="110"/>
      <c r="K38" s="110"/>
      <c r="L38" s="110"/>
      <c r="M38" s="135"/>
      <c r="N38" s="135"/>
      <c r="O38" s="135"/>
      <c r="P38" s="116"/>
      <c r="Q38" s="117"/>
      <c r="R38" s="118"/>
    </row>
    <row r="39" spans="1:18" s="46" customFormat="1" ht="9" customHeight="1">
      <c r="A39" s="148"/>
      <c r="B39" s="112"/>
      <c r="C39" s="112"/>
      <c r="D39" s="121"/>
      <c r="E39" s="112"/>
      <c r="F39" s="112"/>
      <c r="G39" s="112"/>
      <c r="H39" s="112"/>
      <c r="I39" s="121"/>
      <c r="J39" s="112"/>
      <c r="K39" s="112"/>
      <c r="L39" s="112"/>
      <c r="M39" s="149"/>
      <c r="N39" s="149"/>
      <c r="O39" s="149"/>
      <c r="P39" s="116"/>
      <c r="Q39" s="117"/>
      <c r="R39" s="118"/>
    </row>
    <row r="40" spans="1:18" s="46" customFormat="1" ht="9" customHeight="1">
      <c r="A40" s="147"/>
      <c r="B40" s="121"/>
      <c r="C40" s="121"/>
      <c r="D40" s="121"/>
      <c r="E40" s="112"/>
      <c r="F40" s="112"/>
      <c r="H40" s="150"/>
      <c r="I40" s="121"/>
      <c r="J40" s="112"/>
      <c r="K40" s="112"/>
      <c r="L40" s="112"/>
      <c r="M40" s="149"/>
      <c r="N40" s="149"/>
      <c r="O40" s="149"/>
      <c r="P40" s="116"/>
      <c r="Q40" s="117"/>
      <c r="R40" s="118"/>
    </row>
    <row r="41" spans="1:18" s="46" customFormat="1" ht="9" customHeight="1">
      <c r="A41" s="147"/>
      <c r="B41" s="112"/>
      <c r="C41" s="112"/>
      <c r="D41" s="121"/>
      <c r="E41" s="112"/>
      <c r="F41" s="112"/>
      <c r="G41" s="112"/>
      <c r="H41" s="112"/>
      <c r="I41" s="121"/>
      <c r="J41" s="112"/>
      <c r="K41" s="151"/>
      <c r="L41" s="112"/>
      <c r="M41" s="149"/>
      <c r="N41" s="149"/>
      <c r="O41" s="149"/>
      <c r="P41" s="116"/>
      <c r="Q41" s="117"/>
      <c r="R41" s="118"/>
    </row>
    <row r="42" spans="1:18" s="46" customFormat="1" ht="9" customHeight="1">
      <c r="A42" s="147"/>
      <c r="B42" s="121"/>
      <c r="C42" s="121"/>
      <c r="D42" s="121"/>
      <c r="E42" s="112"/>
      <c r="F42" s="112"/>
      <c r="H42" s="112"/>
      <c r="I42" s="121"/>
      <c r="J42" s="150"/>
      <c r="K42" s="121"/>
      <c r="L42" s="112"/>
      <c r="M42" s="149"/>
      <c r="N42" s="149"/>
      <c r="O42" s="149"/>
      <c r="P42" s="116"/>
      <c r="Q42" s="117"/>
      <c r="R42" s="118"/>
    </row>
    <row r="43" spans="1:18" s="46" customFormat="1" ht="9" customHeight="1">
      <c r="A43" s="147"/>
      <c r="B43" s="112"/>
      <c r="C43" s="112"/>
      <c r="D43" s="121"/>
      <c r="E43" s="112"/>
      <c r="F43" s="112"/>
      <c r="G43" s="112"/>
      <c r="H43" s="112"/>
      <c r="I43" s="121"/>
      <c r="J43" s="112"/>
      <c r="K43" s="112"/>
      <c r="L43" s="112"/>
      <c r="M43" s="149"/>
      <c r="N43" s="149"/>
      <c r="O43" s="149"/>
      <c r="P43" s="116"/>
      <c r="Q43" s="117"/>
      <c r="R43" s="152"/>
    </row>
    <row r="44" spans="1:18" s="46" customFormat="1" ht="9" customHeight="1">
      <c r="A44" s="147"/>
      <c r="B44" s="121"/>
      <c r="C44" s="121"/>
      <c r="D44" s="121"/>
      <c r="E44" s="112"/>
      <c r="F44" s="112"/>
      <c r="H44" s="150"/>
      <c r="I44" s="121"/>
      <c r="J44" s="112"/>
      <c r="K44" s="112"/>
      <c r="L44" s="112"/>
      <c r="M44" s="149"/>
      <c r="N44" s="149"/>
      <c r="O44" s="149"/>
      <c r="P44" s="116"/>
      <c r="Q44" s="117"/>
      <c r="R44" s="118"/>
    </row>
    <row r="45" spans="1:18" s="46" customFormat="1" ht="9" customHeight="1">
      <c r="A45" s="147"/>
      <c r="B45" s="112"/>
      <c r="C45" s="112"/>
      <c r="D45" s="121"/>
      <c r="E45" s="112"/>
      <c r="F45" s="112"/>
      <c r="G45" s="112"/>
      <c r="H45" s="112"/>
      <c r="I45" s="121"/>
      <c r="J45" s="112"/>
      <c r="K45" s="112"/>
      <c r="L45" s="112"/>
      <c r="M45" s="149"/>
      <c r="N45" s="149"/>
      <c r="O45" s="149"/>
      <c r="P45" s="116"/>
      <c r="Q45" s="117"/>
      <c r="R45" s="118"/>
    </row>
    <row r="46" spans="1:18" s="46" customFormat="1" ht="9" customHeight="1">
      <c r="A46" s="147"/>
      <c r="B46" s="121"/>
      <c r="C46" s="121"/>
      <c r="D46" s="121"/>
      <c r="E46" s="112"/>
      <c r="F46" s="112"/>
      <c r="H46" s="112"/>
      <c r="I46" s="121"/>
      <c r="J46" s="112"/>
      <c r="K46" s="112"/>
      <c r="L46" s="150"/>
      <c r="M46" s="121"/>
      <c r="N46" s="112"/>
      <c r="O46" s="149"/>
      <c r="P46" s="116"/>
      <c r="Q46" s="117"/>
      <c r="R46" s="118"/>
    </row>
    <row r="47" spans="1:18" s="46" customFormat="1" ht="9" customHeight="1">
      <c r="A47" s="147"/>
      <c r="B47" s="112"/>
      <c r="C47" s="112"/>
      <c r="D47" s="121"/>
      <c r="E47" s="112"/>
      <c r="F47" s="112"/>
      <c r="G47" s="112"/>
      <c r="H47" s="112"/>
      <c r="I47" s="121"/>
      <c r="J47" s="112"/>
      <c r="K47" s="112"/>
      <c r="L47" s="112"/>
      <c r="M47" s="149"/>
      <c r="N47" s="112"/>
      <c r="O47" s="149"/>
      <c r="P47" s="116"/>
      <c r="Q47" s="117"/>
      <c r="R47" s="118"/>
    </row>
    <row r="48" spans="1:18" s="46" customFormat="1" ht="9" customHeight="1">
      <c r="A48" s="147"/>
      <c r="B48" s="121"/>
      <c r="C48" s="121"/>
      <c r="D48" s="121"/>
      <c r="E48" s="112"/>
      <c r="F48" s="112"/>
      <c r="H48" s="150"/>
      <c r="I48" s="121"/>
      <c r="J48" s="112"/>
      <c r="K48" s="112"/>
      <c r="L48" s="112"/>
      <c r="M48" s="149"/>
      <c r="N48" s="149"/>
      <c r="O48" s="149"/>
      <c r="P48" s="116"/>
      <c r="Q48" s="117"/>
      <c r="R48" s="118"/>
    </row>
    <row r="49" spans="1:18" s="46" customFormat="1" ht="9" customHeight="1">
      <c r="A49" s="147"/>
      <c r="B49" s="112"/>
      <c r="C49" s="112"/>
      <c r="D49" s="121"/>
      <c r="E49" s="112"/>
      <c r="F49" s="112"/>
      <c r="G49" s="112"/>
      <c r="H49" s="112"/>
      <c r="I49" s="121"/>
      <c r="J49" s="112"/>
      <c r="K49" s="151"/>
      <c r="L49" s="112"/>
      <c r="M49" s="149"/>
      <c r="N49" s="149"/>
      <c r="O49" s="149"/>
      <c r="P49" s="116"/>
      <c r="Q49" s="117"/>
      <c r="R49" s="118"/>
    </row>
    <row r="50" spans="1:18" s="46" customFormat="1" ht="9" customHeight="1">
      <c r="A50" s="147"/>
      <c r="B50" s="121"/>
      <c r="C50" s="121"/>
      <c r="D50" s="121"/>
      <c r="E50" s="112"/>
      <c r="F50" s="112"/>
      <c r="H50" s="112"/>
      <c r="I50" s="121"/>
      <c r="J50" s="150"/>
      <c r="K50" s="121"/>
      <c r="L50" s="112"/>
      <c r="M50" s="149"/>
      <c r="N50" s="149"/>
      <c r="O50" s="149"/>
      <c r="P50" s="116"/>
      <c r="Q50" s="117"/>
      <c r="R50" s="118"/>
    </row>
    <row r="51" spans="1:18" s="46" customFormat="1" ht="9" customHeight="1">
      <c r="A51" s="147"/>
      <c r="B51" s="112"/>
      <c r="C51" s="112"/>
      <c r="D51" s="121"/>
      <c r="E51" s="112"/>
      <c r="F51" s="112"/>
      <c r="G51" s="112"/>
      <c r="H51" s="112"/>
      <c r="I51" s="121"/>
      <c r="J51" s="112"/>
      <c r="K51" s="112"/>
      <c r="L51" s="112"/>
      <c r="M51" s="149"/>
      <c r="N51" s="149"/>
      <c r="O51" s="149"/>
      <c r="P51" s="116"/>
      <c r="Q51" s="117"/>
      <c r="R51" s="118"/>
    </row>
    <row r="52" spans="1:18" s="46" customFormat="1" ht="9" customHeight="1">
      <c r="A52" s="147"/>
      <c r="B52" s="121"/>
      <c r="C52" s="121"/>
      <c r="D52" s="121"/>
      <c r="E52" s="112"/>
      <c r="F52" s="112"/>
      <c r="H52" s="150"/>
      <c r="I52" s="121"/>
      <c r="J52" s="112"/>
      <c r="K52" s="112"/>
      <c r="L52" s="112"/>
      <c r="M52" s="149"/>
      <c r="N52" s="149"/>
      <c r="O52" s="149"/>
      <c r="P52" s="116"/>
      <c r="Q52" s="117"/>
      <c r="R52" s="118"/>
    </row>
    <row r="53" spans="1:18" s="46" customFormat="1" ht="9" customHeight="1">
      <c r="A53" s="148"/>
      <c r="B53" s="112"/>
      <c r="C53" s="112"/>
      <c r="D53" s="121"/>
      <c r="E53" s="112"/>
      <c r="F53" s="112"/>
      <c r="G53" s="112"/>
      <c r="H53" s="112"/>
      <c r="I53" s="121"/>
      <c r="J53" s="112"/>
      <c r="K53" s="112"/>
      <c r="L53" s="112"/>
      <c r="M53" s="112"/>
      <c r="N53" s="113"/>
      <c r="O53" s="113"/>
      <c r="P53" s="116"/>
      <c r="Q53" s="117"/>
      <c r="R53" s="118"/>
    </row>
    <row r="54" spans="1:18" s="46" customFormat="1" ht="9" customHeight="1">
      <c r="A54" s="147"/>
      <c r="B54" s="121"/>
      <c r="C54" s="121"/>
      <c r="D54" s="121"/>
      <c r="E54" s="140"/>
      <c r="F54" s="140"/>
      <c r="G54" s="144"/>
      <c r="H54" s="110"/>
      <c r="I54" s="132"/>
      <c r="J54" s="110"/>
      <c r="K54" s="110"/>
      <c r="L54" s="110"/>
      <c r="M54" s="135"/>
      <c r="N54" s="135"/>
      <c r="O54" s="135"/>
      <c r="P54" s="116"/>
      <c r="Q54" s="117"/>
      <c r="R54" s="118"/>
    </row>
    <row r="55" spans="1:18" s="46" customFormat="1" ht="9" customHeight="1">
      <c r="A55" s="148"/>
      <c r="B55" s="112"/>
      <c r="C55" s="112"/>
      <c r="D55" s="121"/>
      <c r="E55" s="112"/>
      <c r="F55" s="112"/>
      <c r="G55" s="112"/>
      <c r="H55" s="112"/>
      <c r="I55" s="121"/>
      <c r="J55" s="112"/>
      <c r="K55" s="112"/>
      <c r="L55" s="112"/>
      <c r="M55" s="149"/>
      <c r="N55" s="149"/>
      <c r="O55" s="149"/>
      <c r="P55" s="116"/>
      <c r="Q55" s="117"/>
      <c r="R55" s="118"/>
    </row>
    <row r="56" spans="1:18" s="46" customFormat="1" ht="9" customHeight="1">
      <c r="A56" s="147"/>
      <c r="B56" s="121"/>
      <c r="C56" s="121"/>
      <c r="D56" s="121"/>
      <c r="E56" s="112"/>
      <c r="F56" s="112"/>
      <c r="H56" s="150"/>
      <c r="I56" s="121"/>
      <c r="J56" s="112"/>
      <c r="K56" s="112"/>
      <c r="L56" s="112"/>
      <c r="M56" s="149"/>
      <c r="N56" s="149"/>
      <c r="O56" s="149"/>
      <c r="P56" s="116"/>
      <c r="Q56" s="117"/>
      <c r="R56" s="118"/>
    </row>
    <row r="57" spans="1:18" s="46" customFormat="1" ht="9" customHeight="1">
      <c r="A57" s="147"/>
      <c r="B57" s="112"/>
      <c r="C57" s="112"/>
      <c r="D57" s="121"/>
      <c r="E57" s="112"/>
      <c r="F57" s="112"/>
      <c r="G57" s="112"/>
      <c r="H57" s="112"/>
      <c r="I57" s="121"/>
      <c r="J57" s="112"/>
      <c r="K57" s="151"/>
      <c r="L57" s="112"/>
      <c r="M57" s="149"/>
      <c r="N57" s="149"/>
      <c r="O57" s="149"/>
      <c r="P57" s="116"/>
      <c r="Q57" s="117"/>
      <c r="R57" s="118"/>
    </row>
    <row r="58" spans="1:18" s="46" customFormat="1" ht="9" customHeight="1">
      <c r="A58" s="147"/>
      <c r="B58" s="121"/>
      <c r="C58" s="121"/>
      <c r="D58" s="121"/>
      <c r="E58" s="112"/>
      <c r="F58" s="112"/>
      <c r="H58" s="112"/>
      <c r="I58" s="121"/>
      <c r="J58" s="150"/>
      <c r="K58" s="121"/>
      <c r="L58" s="112"/>
      <c r="M58" s="149"/>
      <c r="N58" s="149"/>
      <c r="O58" s="149"/>
      <c r="P58" s="116"/>
      <c r="Q58" s="117"/>
      <c r="R58" s="118"/>
    </row>
    <row r="59" spans="1:18" s="46" customFormat="1" ht="9" customHeight="1">
      <c r="A59" s="147"/>
      <c r="B59" s="112"/>
      <c r="C59" s="112"/>
      <c r="D59" s="121"/>
      <c r="E59" s="112"/>
      <c r="F59" s="112"/>
      <c r="G59" s="112"/>
      <c r="H59" s="112"/>
      <c r="I59" s="121"/>
      <c r="J59" s="112"/>
      <c r="K59" s="112"/>
      <c r="L59" s="112"/>
      <c r="M59" s="149"/>
      <c r="N59" s="149"/>
      <c r="O59" s="149"/>
      <c r="P59" s="116"/>
      <c r="Q59" s="117"/>
      <c r="R59" s="152"/>
    </row>
    <row r="60" spans="1:18" s="46" customFormat="1" ht="9" customHeight="1">
      <c r="A60" s="147"/>
      <c r="B60" s="121"/>
      <c r="C60" s="121"/>
      <c r="D60" s="121"/>
      <c r="E60" s="112"/>
      <c r="F60" s="112"/>
      <c r="H60" s="150"/>
      <c r="I60" s="121"/>
      <c r="J60" s="112"/>
      <c r="K60" s="112"/>
      <c r="L60" s="112"/>
      <c r="M60" s="149"/>
      <c r="N60" s="149"/>
      <c r="O60" s="149"/>
      <c r="P60" s="116"/>
      <c r="Q60" s="117"/>
      <c r="R60" s="118"/>
    </row>
    <row r="61" spans="1:18" s="46" customFormat="1" ht="9" customHeight="1">
      <c r="A61" s="147"/>
      <c r="B61" s="112"/>
      <c r="C61" s="112"/>
      <c r="D61" s="121"/>
      <c r="E61" s="112"/>
      <c r="F61" s="112"/>
      <c r="G61" s="112"/>
      <c r="H61" s="112"/>
      <c r="I61" s="121"/>
      <c r="J61" s="112"/>
      <c r="K61" s="112"/>
      <c r="L61" s="112"/>
      <c r="M61" s="149"/>
      <c r="N61" s="149"/>
      <c r="O61" s="149"/>
      <c r="P61" s="116"/>
      <c r="Q61" s="117"/>
      <c r="R61" s="118"/>
    </row>
    <row r="62" spans="1:18" s="46" customFormat="1" ht="9" customHeight="1">
      <c r="A62" s="147"/>
      <c r="B62" s="121"/>
      <c r="C62" s="121"/>
      <c r="D62" s="121"/>
      <c r="E62" s="112"/>
      <c r="F62" s="112"/>
      <c r="H62" s="112"/>
      <c r="I62" s="121"/>
      <c r="J62" s="112"/>
      <c r="K62" s="112"/>
      <c r="L62" s="150"/>
      <c r="M62" s="121"/>
      <c r="N62" s="112"/>
      <c r="O62" s="149"/>
      <c r="P62" s="116"/>
      <c r="Q62" s="117"/>
      <c r="R62" s="118"/>
    </row>
    <row r="63" spans="1:18" s="46" customFormat="1" ht="9" customHeight="1">
      <c r="A63" s="147"/>
      <c r="B63" s="112"/>
      <c r="C63" s="112"/>
      <c r="D63" s="121"/>
      <c r="E63" s="112"/>
      <c r="F63" s="112"/>
      <c r="G63" s="112"/>
      <c r="H63" s="112"/>
      <c r="I63" s="121"/>
      <c r="J63" s="112"/>
      <c r="K63" s="112"/>
      <c r="L63" s="112"/>
      <c r="M63" s="149"/>
      <c r="N63" s="112"/>
      <c r="O63" s="149"/>
      <c r="P63" s="116"/>
      <c r="Q63" s="117"/>
      <c r="R63" s="118"/>
    </row>
    <row r="64" spans="1:18" s="46" customFormat="1" ht="9" customHeight="1">
      <c r="A64" s="147"/>
      <c r="B64" s="121"/>
      <c r="C64" s="121"/>
      <c r="D64" s="121"/>
      <c r="E64" s="112"/>
      <c r="F64" s="112"/>
      <c r="H64" s="150"/>
      <c r="I64" s="121"/>
      <c r="J64" s="112"/>
      <c r="K64" s="112"/>
      <c r="L64" s="112"/>
      <c r="M64" s="149"/>
      <c r="N64" s="149"/>
      <c r="O64" s="149"/>
      <c r="P64" s="116"/>
      <c r="Q64" s="117"/>
      <c r="R64" s="118"/>
    </row>
    <row r="65" spans="1:18" s="46" customFormat="1" ht="9" customHeight="1">
      <c r="A65" s="147"/>
      <c r="B65" s="112"/>
      <c r="C65" s="112"/>
      <c r="D65" s="121"/>
      <c r="E65" s="112"/>
      <c r="F65" s="112"/>
      <c r="G65" s="112"/>
      <c r="H65" s="112"/>
      <c r="I65" s="121"/>
      <c r="J65" s="112"/>
      <c r="K65" s="151"/>
      <c r="L65" s="112"/>
      <c r="M65" s="149"/>
      <c r="N65" s="149"/>
      <c r="O65" s="149"/>
      <c r="P65" s="116"/>
      <c r="Q65" s="117"/>
      <c r="R65" s="118"/>
    </row>
    <row r="66" spans="1:18" s="46" customFormat="1" ht="9" customHeight="1">
      <c r="A66" s="147"/>
      <c r="B66" s="121"/>
      <c r="C66" s="121"/>
      <c r="D66" s="121"/>
      <c r="E66" s="112"/>
      <c r="F66" s="112"/>
      <c r="H66" s="112"/>
      <c r="I66" s="121"/>
      <c r="J66" s="150"/>
      <c r="K66" s="121"/>
      <c r="L66" s="112"/>
      <c r="M66" s="149"/>
      <c r="N66" s="149"/>
      <c r="O66" s="149"/>
      <c r="P66" s="116"/>
      <c r="Q66" s="117"/>
      <c r="R66" s="118"/>
    </row>
    <row r="67" spans="1:18" s="46" customFormat="1" ht="9" customHeight="1">
      <c r="A67" s="147"/>
      <c r="B67" s="112"/>
      <c r="C67" s="112"/>
      <c r="D67" s="121"/>
      <c r="E67" s="112"/>
      <c r="F67" s="112"/>
      <c r="G67" s="112"/>
      <c r="H67" s="112"/>
      <c r="I67" s="121"/>
      <c r="J67" s="112"/>
      <c r="K67" s="112"/>
      <c r="L67" s="112"/>
      <c r="M67" s="149"/>
      <c r="N67" s="149"/>
      <c r="O67" s="149"/>
      <c r="P67" s="116"/>
      <c r="Q67" s="117"/>
      <c r="R67" s="118"/>
    </row>
    <row r="68" spans="1:18" s="46" customFormat="1" ht="9" customHeight="1">
      <c r="A68" s="147"/>
      <c r="B68" s="121"/>
      <c r="C68" s="121"/>
      <c r="D68" s="121"/>
      <c r="E68" s="112"/>
      <c r="F68" s="112"/>
      <c r="H68" s="150"/>
      <c r="I68" s="121"/>
      <c r="J68" s="112"/>
      <c r="K68" s="112"/>
      <c r="L68" s="112"/>
      <c r="M68" s="149"/>
      <c r="N68" s="149"/>
      <c r="O68" s="149"/>
      <c r="P68" s="116"/>
      <c r="Q68" s="117"/>
      <c r="R68" s="118"/>
    </row>
    <row r="69" spans="1:18" s="46" customFormat="1" ht="9" customHeight="1">
      <c r="A69" s="148"/>
      <c r="B69" s="112"/>
      <c r="C69" s="112"/>
      <c r="D69" s="121"/>
      <c r="E69" s="112"/>
      <c r="F69" s="112"/>
      <c r="G69" s="112"/>
      <c r="H69" s="112"/>
      <c r="I69" s="121"/>
      <c r="J69" s="112"/>
      <c r="K69" s="112"/>
      <c r="L69" s="112"/>
      <c r="M69" s="112"/>
      <c r="N69" s="113"/>
      <c r="O69" s="113"/>
      <c r="P69" s="116"/>
      <c r="Q69" s="117"/>
      <c r="R69" s="118"/>
    </row>
    <row r="70" spans="1:18" s="2" customFormat="1" ht="6.75" customHeight="1">
      <c r="A70" s="153"/>
      <c r="B70" s="153"/>
      <c r="C70" s="153"/>
      <c r="D70" s="153"/>
      <c r="E70" s="154"/>
      <c r="F70" s="154"/>
      <c r="G70" s="154"/>
      <c r="H70" s="154"/>
      <c r="I70" s="155"/>
      <c r="J70" s="156"/>
      <c r="K70" s="157"/>
      <c r="L70" s="156"/>
      <c r="M70" s="157"/>
      <c r="N70" s="156"/>
      <c r="O70" s="157"/>
      <c r="P70" s="156"/>
      <c r="Q70" s="157"/>
      <c r="R70" s="158"/>
    </row>
    <row r="71" spans="1:17" s="17" customFormat="1" ht="10.5" customHeight="1">
      <c r="A71" s="159" t="s">
        <v>26</v>
      </c>
      <c r="B71" s="160"/>
      <c r="C71" s="161"/>
      <c r="D71" s="162" t="s">
        <v>27</v>
      </c>
      <c r="E71" s="163" t="s">
        <v>28</v>
      </c>
      <c r="F71" s="162"/>
      <c r="G71" s="164"/>
      <c r="H71" s="165"/>
      <c r="I71" s="162" t="s">
        <v>27</v>
      </c>
      <c r="J71" s="163" t="s">
        <v>111</v>
      </c>
      <c r="K71" s="166"/>
      <c r="L71" s="163" t="s">
        <v>30</v>
      </c>
      <c r="M71" s="167"/>
      <c r="N71" s="168" t="s">
        <v>31</v>
      </c>
      <c r="O71" s="168"/>
      <c r="P71" s="169"/>
      <c r="Q71" s="170"/>
    </row>
    <row r="72" spans="1:17" s="17" customFormat="1" ht="9" customHeight="1">
      <c r="A72" s="172" t="s">
        <v>32</v>
      </c>
      <c r="B72" s="171"/>
      <c r="C72" s="173"/>
      <c r="D72" s="174">
        <v>1</v>
      </c>
      <c r="E72" s="65" t="e">
        <f>IF(D72&gt;$Q$79,,UPPER(VLOOKUP(D72,#REF!,2)))</f>
        <v>#REF!</v>
      </c>
      <c r="F72" s="175"/>
      <c r="G72" s="65"/>
      <c r="H72" s="64"/>
      <c r="I72" s="176" t="s">
        <v>33</v>
      </c>
      <c r="J72" s="171"/>
      <c r="K72" s="177"/>
      <c r="L72" s="171"/>
      <c r="M72" s="178"/>
      <c r="N72" s="179" t="s">
        <v>34</v>
      </c>
      <c r="O72" s="180"/>
      <c r="P72" s="180"/>
      <c r="Q72" s="181"/>
    </row>
    <row r="73" spans="1:17" s="17" customFormat="1" ht="9" customHeight="1">
      <c r="A73" s="172" t="s">
        <v>35</v>
      </c>
      <c r="B73" s="171"/>
      <c r="C73" s="173"/>
      <c r="D73" s="174">
        <v>2</v>
      </c>
      <c r="E73" s="65" t="e">
        <f>IF(D73&gt;$Q$79,,UPPER(VLOOKUP(D73,#REF!,2)))</f>
        <v>#REF!</v>
      </c>
      <c r="F73" s="175"/>
      <c r="G73" s="65"/>
      <c r="H73" s="64"/>
      <c r="I73" s="176" t="s">
        <v>36</v>
      </c>
      <c r="J73" s="171"/>
      <c r="K73" s="177"/>
      <c r="L73" s="171"/>
      <c r="M73" s="178"/>
      <c r="N73" s="182"/>
      <c r="O73" s="183"/>
      <c r="P73" s="184"/>
      <c r="Q73" s="185"/>
    </row>
    <row r="74" spans="1:17" s="17" customFormat="1" ht="9" customHeight="1">
      <c r="A74" s="186" t="s">
        <v>37</v>
      </c>
      <c r="B74" s="184"/>
      <c r="C74" s="187"/>
      <c r="D74" s="174">
        <v>3</v>
      </c>
      <c r="E74" s="65" t="e">
        <f>IF(D74&gt;$Q$79,,UPPER(VLOOKUP(D74,#REF!,2)))</f>
        <v>#REF!</v>
      </c>
      <c r="F74" s="175"/>
      <c r="G74" s="65"/>
      <c r="H74" s="64"/>
      <c r="I74" s="176" t="s">
        <v>38</v>
      </c>
      <c r="J74" s="171"/>
      <c r="K74" s="177"/>
      <c r="L74" s="171"/>
      <c r="M74" s="178"/>
      <c r="N74" s="179" t="s">
        <v>39</v>
      </c>
      <c r="O74" s="180"/>
      <c r="P74" s="180"/>
      <c r="Q74" s="181"/>
    </row>
    <row r="75" spans="1:17" s="17" customFormat="1" ht="9" customHeight="1">
      <c r="A75" s="188"/>
      <c r="B75" s="93"/>
      <c r="C75" s="189"/>
      <c r="D75" s="174">
        <v>4</v>
      </c>
      <c r="E75" s="65" t="e">
        <f>IF(D75&gt;$Q$79,,UPPER(VLOOKUP(D75,#REF!,2)))</f>
        <v>#REF!</v>
      </c>
      <c r="F75" s="175"/>
      <c r="G75" s="65"/>
      <c r="H75" s="64"/>
      <c r="I75" s="176" t="s">
        <v>40</v>
      </c>
      <c r="J75" s="171"/>
      <c r="K75" s="177"/>
      <c r="L75" s="171"/>
      <c r="M75" s="178"/>
      <c r="N75" s="171"/>
      <c r="O75" s="177"/>
      <c r="P75" s="171"/>
      <c r="Q75" s="178"/>
    </row>
    <row r="76" spans="1:17" s="17" customFormat="1" ht="9" customHeight="1">
      <c r="A76" s="190" t="s">
        <v>41</v>
      </c>
      <c r="B76" s="191"/>
      <c r="C76" s="192"/>
      <c r="D76" s="174"/>
      <c r="E76" s="65"/>
      <c r="F76" s="175"/>
      <c r="G76" s="65"/>
      <c r="H76" s="64"/>
      <c r="I76" s="176" t="s">
        <v>42</v>
      </c>
      <c r="J76" s="171"/>
      <c r="K76" s="177"/>
      <c r="L76" s="171"/>
      <c r="M76" s="178"/>
      <c r="N76" s="184"/>
      <c r="O76" s="183"/>
      <c r="P76" s="184"/>
      <c r="Q76" s="185"/>
    </row>
    <row r="77" spans="1:17" s="17" customFormat="1" ht="9" customHeight="1">
      <c r="A77" s="172" t="s">
        <v>32</v>
      </c>
      <c r="B77" s="171"/>
      <c r="C77" s="173"/>
      <c r="D77" s="174"/>
      <c r="E77" s="65"/>
      <c r="F77" s="175"/>
      <c r="G77" s="65"/>
      <c r="H77" s="64"/>
      <c r="I77" s="176" t="s">
        <v>43</v>
      </c>
      <c r="J77" s="171"/>
      <c r="K77" s="177"/>
      <c r="L77" s="171"/>
      <c r="M77" s="178"/>
      <c r="N77" s="179" t="s">
        <v>15</v>
      </c>
      <c r="O77" s="180"/>
      <c r="P77" s="180"/>
      <c r="Q77" s="181"/>
    </row>
    <row r="78" spans="1:17" s="17" customFormat="1" ht="9" customHeight="1">
      <c r="A78" s="172" t="s">
        <v>44</v>
      </c>
      <c r="B78" s="171"/>
      <c r="C78" s="193"/>
      <c r="D78" s="174"/>
      <c r="E78" s="65"/>
      <c r="F78" s="175"/>
      <c r="G78" s="65"/>
      <c r="H78" s="64"/>
      <c r="I78" s="176" t="s">
        <v>45</v>
      </c>
      <c r="J78" s="171"/>
      <c r="K78" s="177"/>
      <c r="L78" s="171"/>
      <c r="M78" s="178"/>
      <c r="N78" s="171"/>
      <c r="O78" s="177"/>
      <c r="P78" s="171"/>
      <c r="Q78" s="178"/>
    </row>
    <row r="79" spans="1:17" s="17" customFormat="1" ht="9" customHeight="1">
      <c r="A79" s="186" t="s">
        <v>46</v>
      </c>
      <c r="B79" s="184"/>
      <c r="C79" s="194"/>
      <c r="D79" s="195"/>
      <c r="E79" s="196"/>
      <c r="F79" s="197"/>
      <c r="G79" s="196"/>
      <c r="H79" s="198"/>
      <c r="I79" s="199" t="s">
        <v>47</v>
      </c>
      <c r="J79" s="184"/>
      <c r="K79" s="183"/>
      <c r="L79" s="184"/>
      <c r="M79" s="185"/>
      <c r="N79" s="184" t="str">
        <f>Q4</f>
        <v>ΤΑΜΠΟΣΗ ΤΕΡΕΖΑ</v>
      </c>
      <c r="O79" s="183"/>
      <c r="P79" s="184"/>
      <c r="Q79" s="200" t="e">
        <f>MIN(4,#REF!)</f>
        <v>#REF!</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3" stopIfTrue="1">
      <formula>AND($D7&lt;9,$C7&gt;0)</formula>
    </cfRule>
  </conditionalFormatting>
  <conditionalFormatting sqref="H40 H60 J50 H24 H48 H32 J58 H68 H36 H56 J66 H64 J10 L46 H28 L14 J18 J26 J34 L30 L62 H44 J42 H52 H8 H16 H20 H12 N22">
    <cfRule type="expression" priority="2" dxfId="9" stopIfTrue="1">
      <formula>AND($N$1="CU",H8="Umpire")</formula>
    </cfRule>
    <cfRule type="expression" priority="3" dxfId="8" stopIfTrue="1">
      <formula>AND($N$1="CU",H8&lt;&gt;"Umpire",I8&lt;&gt;"")</formula>
    </cfRule>
    <cfRule type="expression" priority="4" dxfId="7" stopIfTrue="1">
      <formula>AND($N$1="CU",H8&lt;&gt;"Umpire")</formula>
    </cfRule>
  </conditionalFormatting>
  <conditionalFormatting sqref="D53 D47 D45 D43 D41 D39 D69 D67 D49 D65 D63 D61 D59 D57 D55 D51">
    <cfRule type="expression" priority="5" dxfId="168" stopIfTrue="1">
      <formula>AND($D39&lt;9,$C39&gt;0)</formula>
    </cfRule>
  </conditionalFormatting>
  <conditionalFormatting sqref="E55 E57 E59 E61 E63 E65 E67 E69 E39 E41 E43 E45 E47 E49 E51 E53">
    <cfRule type="cellIs" priority="6" dxfId="1" operator="equal" stopIfTrue="1">
      <formula>"Bye"</formula>
    </cfRule>
    <cfRule type="expression" priority="7" dxfId="3" stopIfTrue="1">
      <formula>AND($D39&lt;9,$C39&gt;0)</formula>
    </cfRule>
  </conditionalFormatting>
  <conditionalFormatting sqref="L10 L18 L26 L34 N30 N62 L58 L66 N14 N46 L42 L50 P22 J8 J12 J16 J20 J24 J28 J32 J36 J56 J60 J64 J68 J40 J44 J48 J52">
    <cfRule type="expression" priority="8" dxfId="3" stopIfTrue="1">
      <formula>I8="as"</formula>
    </cfRule>
    <cfRule type="expression" priority="9" dxfId="3" stopIfTrue="1">
      <formula>I8="bs"</formula>
    </cfRule>
  </conditionalFormatting>
  <conditionalFormatting sqref="B7 B9 B11 B13 B15 B17 B19 B21 B23 B25 B27 B29 B31 B33 B35 B37 B55 B57 B59 B61 B63 B65 B67 B69 B39 B41 B43 B45 B47 B49 B51 B53">
    <cfRule type="cellIs" priority="10" dxfId="10" operator="equal" stopIfTrue="1">
      <formula>"QA"</formula>
    </cfRule>
    <cfRule type="cellIs" priority="11" dxfId="10" operator="equal" stopIfTrue="1">
      <formula>"DA"</formula>
    </cfRule>
  </conditionalFormatting>
  <conditionalFormatting sqref="I8 I12 I16 I20 I24 I28 I32 I36 M30 M14 K10 K34 Q79 K18 K26 O22">
    <cfRule type="expression" priority="12" dxfId="2" stopIfTrue="1">
      <formula>$N$1="CU"</formula>
    </cfRule>
  </conditionalFormatting>
  <conditionalFormatting sqref="E35 E37 E25 E33 E31 E29 E27 E23 E19 E21 E9 E17 E15 E13 E11 E7">
    <cfRule type="cellIs" priority="13" dxfId="1" operator="equal" stopIfTrue="1">
      <formula>"Bye"</formula>
    </cfRule>
  </conditionalFormatting>
  <conditionalFormatting sqref="D9 D7 D11 D13 D15 D17 D19 D21 D23 D25 D27 D29 D31 D33 D35 D37">
    <cfRule type="expression" priority="14" dxfId="168"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zoomScalePageLayoutView="0" workbookViewId="0" topLeftCell="A1">
      <selection activeCell="P24" sqref="P2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9.140625" style="0" hidden="1" customWidth="1"/>
    <col min="19" max="19" width="8.7109375" style="0" customWidth="1"/>
    <col min="20" max="20" width="9.140625" style="0" hidden="1" customWidth="1"/>
  </cols>
  <sheetData>
    <row r="1" spans="1:17" s="79" customFormat="1" ht="21.75" customHeight="1">
      <c r="A1" s="66" t="str">
        <f>'Week SetUp'!$A$6</f>
        <v>FILOTHEI TENNIS OPEN 2011</v>
      </c>
      <c r="B1" s="66"/>
      <c r="C1" s="82"/>
      <c r="D1" s="82"/>
      <c r="E1" s="82"/>
      <c r="F1" s="82"/>
      <c r="G1" s="82"/>
      <c r="H1" s="82"/>
      <c r="I1" s="83"/>
      <c r="J1" s="75" t="s">
        <v>217</v>
      </c>
      <c r="K1" s="75"/>
      <c r="L1" s="67"/>
      <c r="M1" s="83"/>
      <c r="N1" s="83" t="s">
        <v>204</v>
      </c>
      <c r="O1" s="83"/>
      <c r="P1" s="82"/>
      <c r="Q1" s="83"/>
    </row>
    <row r="2" spans="1:17" s="73" customFormat="1" ht="12.75">
      <c r="A2" s="68">
        <f>'Week SetUp'!$A$8</f>
        <v>0</v>
      </c>
      <c r="B2" s="68"/>
      <c r="C2" s="68"/>
      <c r="D2" s="68"/>
      <c r="E2" s="68"/>
      <c r="F2" s="84"/>
      <c r="G2" s="74"/>
      <c r="H2" s="74"/>
      <c r="I2" s="85"/>
      <c r="J2" s="75" t="s">
        <v>16</v>
      </c>
      <c r="K2" s="75"/>
      <c r="L2" s="75"/>
      <c r="M2" s="85"/>
      <c r="N2" s="74"/>
      <c r="O2" s="85"/>
      <c r="P2" s="74"/>
      <c r="Q2" s="85"/>
    </row>
    <row r="3" spans="1:17" s="18" customFormat="1" ht="11.25" customHeight="1">
      <c r="A3" s="56" t="s">
        <v>11</v>
      </c>
      <c r="B3" s="56"/>
      <c r="C3" s="56"/>
      <c r="D3" s="56"/>
      <c r="E3" s="56"/>
      <c r="F3" s="56" t="s">
        <v>5</v>
      </c>
      <c r="G3" s="56"/>
      <c r="H3" s="56"/>
      <c r="I3" s="87"/>
      <c r="J3" s="56" t="s">
        <v>6</v>
      </c>
      <c r="K3" s="87"/>
      <c r="L3" s="56"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9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23</v>
      </c>
      <c r="M5" s="96"/>
      <c r="N5" s="94" t="s">
        <v>24</v>
      </c>
      <c r="O5" s="96"/>
      <c r="P5" s="94" t="s">
        <v>25</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10.5" customHeight="1">
      <c r="A7" s="105">
        <v>1</v>
      </c>
      <c r="B7" s="107"/>
      <c r="C7" s="107"/>
      <c r="D7" s="108">
        <v>1</v>
      </c>
      <c r="E7" s="109" t="s">
        <v>641</v>
      </c>
      <c r="F7" s="109" t="s">
        <v>644</v>
      </c>
      <c r="G7" s="109"/>
      <c r="H7" s="109"/>
      <c r="I7" s="111"/>
      <c r="J7" s="110"/>
      <c r="K7" s="110"/>
      <c r="L7" s="110"/>
      <c r="M7" s="110"/>
      <c r="N7" s="113"/>
      <c r="O7" s="115"/>
      <c r="P7" s="116"/>
      <c r="Q7" s="117"/>
      <c r="R7" s="118"/>
      <c r="T7" s="119" t="e">
        <f>#REF!</f>
        <v>#REF!</v>
      </c>
    </row>
    <row r="8" spans="1:20" s="46" customFormat="1" ht="9" customHeight="1">
      <c r="A8" s="120"/>
      <c r="B8" s="121"/>
      <c r="C8" s="121"/>
      <c r="D8" s="121"/>
      <c r="E8" s="122"/>
      <c r="F8" s="122"/>
      <c r="G8" s="123"/>
      <c r="H8" s="124"/>
      <c r="I8" s="125" t="s">
        <v>364</v>
      </c>
      <c r="J8" s="126" t="str">
        <f>UPPER(IF(OR(I8="a",I8="as"),E7,IF(OR(I8="b",I8="bs"),E9,)))</f>
        <v>ΡΟΥΣΣΗ</v>
      </c>
      <c r="K8" s="126"/>
      <c r="L8" s="110"/>
      <c r="M8" s="110"/>
      <c r="N8" s="113"/>
      <c r="O8" s="115"/>
      <c r="P8" s="116"/>
      <c r="Q8" s="117"/>
      <c r="R8" s="118"/>
      <c r="T8" s="127" t="e">
        <f>#REF!</f>
        <v>#REF!</v>
      </c>
    </row>
    <row r="9" spans="1:20" s="46" customFormat="1" ht="9" customHeight="1">
      <c r="A9" s="120">
        <v>2</v>
      </c>
      <c r="B9" s="107"/>
      <c r="C9" s="107"/>
      <c r="D9" s="108"/>
      <c r="E9" s="128" t="s">
        <v>226</v>
      </c>
      <c r="F9" s="128">
        <f>IF($D9="","",VLOOKUP($D9,#REF!,3))</f>
      </c>
      <c r="G9" s="128"/>
      <c r="H9" s="128"/>
      <c r="I9" s="129"/>
      <c r="J9" s="110"/>
      <c r="K9" s="130"/>
      <c r="L9" s="110"/>
      <c r="M9" s="110"/>
      <c r="N9" s="113"/>
      <c r="O9" s="115"/>
      <c r="P9" s="116"/>
      <c r="Q9" s="117"/>
      <c r="R9" s="118"/>
      <c r="T9" s="127" t="e">
        <f>#REF!</f>
        <v>#REF!</v>
      </c>
    </row>
    <row r="10" spans="1:20" s="46" customFormat="1" ht="9" customHeight="1">
      <c r="A10" s="120"/>
      <c r="B10" s="121"/>
      <c r="C10" s="121"/>
      <c r="D10" s="131"/>
      <c r="E10" s="122"/>
      <c r="F10" s="122"/>
      <c r="G10" s="123"/>
      <c r="H10" s="110"/>
      <c r="I10" s="132"/>
      <c r="J10" s="124" t="s">
        <v>13</v>
      </c>
      <c r="K10" s="133" t="s">
        <v>364</v>
      </c>
      <c r="L10" s="126" t="str">
        <f>UPPER(IF(OR(K10="a",K10="as"),J8,IF(OR(K10="b",K10="bs"),J12,)))</f>
        <v>ΡΟΥΣΣΗ</v>
      </c>
      <c r="M10" s="134"/>
      <c r="N10" s="135"/>
      <c r="O10" s="135"/>
      <c r="P10" s="116"/>
      <c r="Q10" s="117"/>
      <c r="R10" s="118"/>
      <c r="T10" s="127" t="e">
        <f>#REF!</f>
        <v>#REF!</v>
      </c>
    </row>
    <row r="11" spans="1:20" s="46" customFormat="1" ht="9" customHeight="1">
      <c r="A11" s="120">
        <v>3</v>
      </c>
      <c r="B11" s="107"/>
      <c r="C11" s="107"/>
      <c r="D11" s="108"/>
      <c r="E11" s="128" t="s">
        <v>653</v>
      </c>
      <c r="F11" s="128" t="s">
        <v>654</v>
      </c>
      <c r="G11" s="128"/>
      <c r="H11" s="128"/>
      <c r="I11" s="111"/>
      <c r="J11" s="110"/>
      <c r="K11" s="136"/>
      <c r="L11" s="110" t="s">
        <v>833</v>
      </c>
      <c r="M11" s="137"/>
      <c r="N11" s="135"/>
      <c r="O11" s="135"/>
      <c r="P11" s="116"/>
      <c r="Q11" s="117"/>
      <c r="R11" s="118"/>
      <c r="T11" s="127" t="e">
        <f>#REF!</f>
        <v>#REF!</v>
      </c>
    </row>
    <row r="12" spans="1:20" s="46" customFormat="1" ht="9" customHeight="1">
      <c r="A12" s="120"/>
      <c r="B12" s="121"/>
      <c r="C12" s="121"/>
      <c r="D12" s="131"/>
      <c r="E12" s="122"/>
      <c r="F12" s="122"/>
      <c r="G12" s="123"/>
      <c r="H12" s="124"/>
      <c r="I12" s="125" t="s">
        <v>824</v>
      </c>
      <c r="J12" s="126" t="str">
        <f>UPPER(IF(OR(I12="a",I12="as"),E11,IF(OR(I12="b",I12="bs"),E13,)))</f>
        <v>ΦΟΥΛΟΠ</v>
      </c>
      <c r="K12" s="138"/>
      <c r="L12" s="110"/>
      <c r="M12" s="137"/>
      <c r="N12" s="135"/>
      <c r="O12" s="135"/>
      <c r="P12" s="116"/>
      <c r="Q12" s="117"/>
      <c r="R12" s="118"/>
      <c r="T12" s="127" t="e">
        <f>#REF!</f>
        <v>#REF!</v>
      </c>
    </row>
    <row r="13" spans="1:20" s="46" customFormat="1" ht="9" customHeight="1">
      <c r="A13" s="120">
        <v>4</v>
      </c>
      <c r="B13" s="107"/>
      <c r="C13" s="107"/>
      <c r="D13" s="108"/>
      <c r="E13" s="128" t="s">
        <v>655</v>
      </c>
      <c r="F13" s="128" t="s">
        <v>656</v>
      </c>
      <c r="G13" s="128"/>
      <c r="H13" s="128"/>
      <c r="I13" s="139"/>
      <c r="J13" s="110" t="s">
        <v>819</v>
      </c>
      <c r="K13" s="110"/>
      <c r="L13" s="110"/>
      <c r="M13" s="137"/>
      <c r="N13" s="135"/>
      <c r="O13" s="135"/>
      <c r="P13" s="116"/>
      <c r="Q13" s="117"/>
      <c r="R13" s="118"/>
      <c r="T13" s="127" t="e">
        <f>#REF!</f>
        <v>#REF!</v>
      </c>
    </row>
    <row r="14" spans="1:20" s="46" customFormat="1" ht="9" customHeight="1">
      <c r="A14" s="120"/>
      <c r="B14" s="121"/>
      <c r="C14" s="121"/>
      <c r="D14" s="131"/>
      <c r="E14" s="110"/>
      <c r="F14" s="110"/>
      <c r="G14" s="60"/>
      <c r="H14" s="140"/>
      <c r="I14" s="132"/>
      <c r="J14" s="110"/>
      <c r="K14" s="110"/>
      <c r="L14" s="124" t="s">
        <v>13</v>
      </c>
      <c r="M14" s="133" t="s">
        <v>364</v>
      </c>
      <c r="N14" s="126" t="str">
        <f>UPPER(IF(OR(M14="a",M14="as"),L10,IF(OR(M14="b",M14="bs"),L18,)))</f>
        <v>ΡΟΥΣΣΗ</v>
      </c>
      <c r="O14" s="134"/>
      <c r="P14" s="116"/>
      <c r="Q14" s="117"/>
      <c r="R14" s="118"/>
      <c r="T14" s="127" t="e">
        <f>#REF!</f>
        <v>#REF!</v>
      </c>
    </row>
    <row r="15" spans="1:20" s="46" customFormat="1" ht="9" customHeight="1">
      <c r="A15" s="105">
        <v>5</v>
      </c>
      <c r="B15" s="107"/>
      <c r="C15" s="107"/>
      <c r="D15" s="108"/>
      <c r="E15" s="360" t="s">
        <v>647</v>
      </c>
      <c r="F15" s="360" t="s">
        <v>648</v>
      </c>
      <c r="G15" s="360"/>
      <c r="H15" s="109"/>
      <c r="I15" s="141"/>
      <c r="J15" s="110"/>
      <c r="K15" s="110"/>
      <c r="L15" s="110"/>
      <c r="M15" s="137"/>
      <c r="N15" s="110" t="s">
        <v>831</v>
      </c>
      <c r="O15" s="137"/>
      <c r="P15" s="116"/>
      <c r="Q15" s="117"/>
      <c r="R15" s="118"/>
      <c r="T15" s="127" t="e">
        <f>#REF!</f>
        <v>#REF!</v>
      </c>
    </row>
    <row r="16" spans="1:20" s="46" customFormat="1" ht="9" customHeight="1" thickBot="1">
      <c r="A16" s="120"/>
      <c r="B16" s="121"/>
      <c r="C16" s="121"/>
      <c r="D16" s="131"/>
      <c r="E16" s="122"/>
      <c r="F16" s="122"/>
      <c r="G16" s="123"/>
      <c r="H16" s="124"/>
      <c r="I16" s="125" t="s">
        <v>363</v>
      </c>
      <c r="J16" s="126" t="str">
        <f>UPPER(IF(OR(I16="a",I16="as"),E15,IF(OR(I16="b",I16="bs"),E17,)))</f>
        <v>ΓΙΑΝΝΑΚΑΚΗ</v>
      </c>
      <c r="K16" s="126"/>
      <c r="L16" s="110"/>
      <c r="M16" s="137"/>
      <c r="N16" s="135"/>
      <c r="O16" s="137"/>
      <c r="P16" s="116"/>
      <c r="Q16" s="117"/>
      <c r="R16" s="118"/>
      <c r="T16" s="142" t="e">
        <f>#REF!</f>
        <v>#REF!</v>
      </c>
    </row>
    <row r="17" spans="1:18" s="46" customFormat="1" ht="9" customHeight="1">
      <c r="A17" s="120">
        <v>6</v>
      </c>
      <c r="B17" s="107"/>
      <c r="C17" s="107"/>
      <c r="D17" s="108"/>
      <c r="E17" s="128" t="s">
        <v>226</v>
      </c>
      <c r="F17" s="128">
        <f>IF($D17="","",VLOOKUP($D17,#REF!,3))</f>
      </c>
      <c r="G17" s="128"/>
      <c r="H17" s="128"/>
      <c r="I17" s="129"/>
      <c r="J17" s="110"/>
      <c r="K17" s="130"/>
      <c r="L17" s="110"/>
      <c r="M17" s="137"/>
      <c r="N17" s="135"/>
      <c r="O17" s="137"/>
      <c r="P17" s="116"/>
      <c r="Q17" s="117"/>
      <c r="R17" s="118"/>
    </row>
    <row r="18" spans="1:18" s="46" customFormat="1" ht="9" customHeight="1">
      <c r="A18" s="120"/>
      <c r="B18" s="121"/>
      <c r="C18" s="121"/>
      <c r="D18" s="131"/>
      <c r="E18" s="122"/>
      <c r="F18" s="122"/>
      <c r="G18" s="123"/>
      <c r="H18" s="110"/>
      <c r="I18" s="132"/>
      <c r="J18" s="124" t="s">
        <v>13</v>
      </c>
      <c r="K18" s="133" t="s">
        <v>820</v>
      </c>
      <c r="L18" s="126" t="str">
        <f>UPPER(IF(OR(K18="a",K18="as"),J16,IF(OR(K18="b",K18="bs"),J20,)))</f>
        <v>ΓΙΑΝΝΑΚΑΚΗ</v>
      </c>
      <c r="M18" s="143"/>
      <c r="N18" s="135"/>
      <c r="O18" s="137"/>
      <c r="P18" s="116"/>
      <c r="Q18" s="117"/>
      <c r="R18" s="118"/>
    </row>
    <row r="19" spans="1:18" s="46" customFormat="1" ht="9" customHeight="1">
      <c r="A19" s="120">
        <v>7</v>
      </c>
      <c r="B19" s="107"/>
      <c r="C19" s="107"/>
      <c r="D19" s="108"/>
      <c r="E19" s="128">
        <f>UPPER(IF($D19="","",VLOOKUP($D19,#REF!,2)))</f>
      </c>
      <c r="F19" s="128">
        <f>IF($D19="","",VLOOKUP($D19,#REF!,3))</f>
      </c>
      <c r="G19" s="128"/>
      <c r="H19" s="128"/>
      <c r="I19" s="111"/>
      <c r="J19" s="110"/>
      <c r="K19" s="136"/>
      <c r="L19" s="110" t="s">
        <v>819</v>
      </c>
      <c r="M19" s="135"/>
      <c r="N19" s="135"/>
      <c r="O19" s="137"/>
      <c r="P19" s="116"/>
      <c r="Q19" s="117"/>
      <c r="R19" s="118"/>
    </row>
    <row r="20" spans="1:18" s="46" customFormat="1" ht="9" customHeight="1">
      <c r="A20" s="120"/>
      <c r="B20" s="121"/>
      <c r="C20" s="121"/>
      <c r="D20" s="121"/>
      <c r="E20" s="122"/>
      <c r="F20" s="122"/>
      <c r="G20" s="123"/>
      <c r="H20" s="124"/>
      <c r="I20" s="125" t="s">
        <v>365</v>
      </c>
      <c r="J20" s="126" t="str">
        <f>UPPER(IF(OR(I20="a",I20="as"),E19,IF(OR(I20="b",I20="bs"),E21,)))</f>
        <v>ΧΡΙΣΤΟΠΟΥΛΟΥ</v>
      </c>
      <c r="K20" s="138"/>
      <c r="L20" s="110"/>
      <c r="M20" s="135"/>
      <c r="N20" s="135"/>
      <c r="O20" s="137"/>
      <c r="P20" s="116"/>
      <c r="Q20" s="117"/>
      <c r="R20" s="118"/>
    </row>
    <row r="21" spans="1:18" s="46" customFormat="1" ht="9" customHeight="1">
      <c r="A21" s="120">
        <v>8</v>
      </c>
      <c r="B21" s="107"/>
      <c r="C21" s="107"/>
      <c r="D21" s="108"/>
      <c r="E21" s="128" t="s">
        <v>651</v>
      </c>
      <c r="F21" s="128" t="s">
        <v>652</v>
      </c>
      <c r="G21" s="128"/>
      <c r="H21" s="128"/>
      <c r="I21" s="139"/>
      <c r="J21" s="110"/>
      <c r="K21" s="110"/>
      <c r="L21" s="110"/>
      <c r="M21" s="135"/>
      <c r="N21" s="135"/>
      <c r="O21" s="137"/>
      <c r="P21" s="116"/>
      <c r="Q21" s="117"/>
      <c r="R21" s="118"/>
    </row>
    <row r="22" spans="1:18" s="46" customFormat="1" ht="9" customHeight="1">
      <c r="A22" s="120"/>
      <c r="B22" s="121"/>
      <c r="C22" s="121"/>
      <c r="D22" s="121"/>
      <c r="E22" s="140"/>
      <c r="F22" s="140"/>
      <c r="G22" s="144"/>
      <c r="H22" s="140"/>
      <c r="I22" s="132"/>
      <c r="J22" s="110"/>
      <c r="K22" s="110"/>
      <c r="L22" s="110"/>
      <c r="M22" s="135"/>
      <c r="N22" s="124" t="s">
        <v>13</v>
      </c>
      <c r="O22" s="133" t="s">
        <v>366</v>
      </c>
      <c r="P22" s="126" t="str">
        <f>UPPER(IF(OR(O22="a",O22="as"),N14,IF(OR(O22="b",O22="bs"),N30,)))</f>
        <v>ΣΤΕΦΑΝΟΥ</v>
      </c>
      <c r="Q22" s="134"/>
      <c r="R22" s="118"/>
    </row>
    <row r="23" spans="1:18" s="46" customFormat="1" ht="9" customHeight="1">
      <c r="A23" s="120">
        <v>9</v>
      </c>
      <c r="B23" s="107"/>
      <c r="C23" s="107"/>
      <c r="D23" s="108"/>
      <c r="E23" s="128" t="s">
        <v>226</v>
      </c>
      <c r="F23" s="128">
        <f>IF($D23="","",VLOOKUP($D23,#REF!,3))</f>
      </c>
      <c r="G23" s="128"/>
      <c r="H23" s="128"/>
      <c r="I23" s="111"/>
      <c r="J23" s="110"/>
      <c r="K23" s="110"/>
      <c r="L23" s="110"/>
      <c r="M23" s="135"/>
      <c r="N23" s="110"/>
      <c r="O23" s="137"/>
      <c r="P23" s="110" t="s">
        <v>968</v>
      </c>
      <c r="Q23" s="135"/>
      <c r="R23" s="118"/>
    </row>
    <row r="24" spans="1:18" s="46" customFormat="1" ht="9" customHeight="1">
      <c r="A24" s="120"/>
      <c r="B24" s="121"/>
      <c r="C24" s="121"/>
      <c r="D24" s="121"/>
      <c r="E24" s="122"/>
      <c r="F24" s="122"/>
      <c r="G24" s="123"/>
      <c r="H24" s="124"/>
      <c r="I24" s="125" t="s">
        <v>365</v>
      </c>
      <c r="J24" s="126" t="str">
        <f>UPPER(IF(OR(I24="a",I24="as"),E23,IF(OR(I24="b",I24="bs"),E25,)))</f>
        <v>ΤΣΕΚΟΥΡΑ</v>
      </c>
      <c r="K24" s="126"/>
      <c r="L24" s="110"/>
      <c r="M24" s="135"/>
      <c r="N24" s="135"/>
      <c r="O24" s="137"/>
      <c r="P24" s="116"/>
      <c r="Q24" s="117"/>
      <c r="R24" s="118"/>
    </row>
    <row r="25" spans="1:18" s="46" customFormat="1" ht="9" customHeight="1">
      <c r="A25" s="120">
        <v>10</v>
      </c>
      <c r="B25" s="107"/>
      <c r="C25" s="107"/>
      <c r="D25" s="108"/>
      <c r="E25" s="128" t="s">
        <v>649</v>
      </c>
      <c r="F25" s="128" t="s">
        <v>650</v>
      </c>
      <c r="G25" s="128"/>
      <c r="H25" s="128"/>
      <c r="I25" s="129"/>
      <c r="J25" s="110"/>
      <c r="K25" s="130"/>
      <c r="L25" s="110"/>
      <c r="M25" s="135"/>
      <c r="N25" s="135"/>
      <c r="O25" s="137"/>
      <c r="P25" s="116"/>
      <c r="Q25" s="117"/>
      <c r="R25" s="118"/>
    </row>
    <row r="26" spans="1:18" s="46" customFormat="1" ht="9" customHeight="1">
      <c r="A26" s="120"/>
      <c r="B26" s="121"/>
      <c r="C26" s="121"/>
      <c r="D26" s="131"/>
      <c r="E26" s="122"/>
      <c r="F26" s="122"/>
      <c r="G26" s="123"/>
      <c r="H26" s="110"/>
      <c r="I26" s="132"/>
      <c r="J26" s="124" t="s">
        <v>13</v>
      </c>
      <c r="K26" s="133" t="s">
        <v>844</v>
      </c>
      <c r="L26" s="126" t="str">
        <f>UPPER(IF(OR(K26="a",K26="as"),J24,IF(OR(K26="b",K26="bs"),J28,)))</f>
        <v>ΜΑΥΡΟΚΕΦΑΛΟΥ</v>
      </c>
      <c r="M26" s="134"/>
      <c r="N26" s="135"/>
      <c r="O26" s="137"/>
      <c r="P26" s="116"/>
      <c r="Q26" s="117"/>
      <c r="R26" s="118"/>
    </row>
    <row r="27" spans="1:18" s="46" customFormat="1" ht="9" customHeight="1">
      <c r="A27" s="120">
        <v>11</v>
      </c>
      <c r="B27" s="107"/>
      <c r="C27" s="107"/>
      <c r="D27" s="108"/>
      <c r="E27" s="128" t="s">
        <v>226</v>
      </c>
      <c r="F27" s="128">
        <f>IF($D27="","",VLOOKUP($D27,#REF!,3))</f>
      </c>
      <c r="G27" s="128"/>
      <c r="H27" s="128"/>
      <c r="I27" s="111"/>
      <c r="J27" s="110"/>
      <c r="K27" s="136"/>
      <c r="L27" s="110" t="s">
        <v>819</v>
      </c>
      <c r="M27" s="137"/>
      <c r="N27" s="135"/>
      <c r="O27" s="137"/>
      <c r="P27" s="116"/>
      <c r="Q27" s="117"/>
      <c r="R27" s="118"/>
    </row>
    <row r="28" spans="1:18" s="46" customFormat="1" ht="9" customHeight="1">
      <c r="A28" s="146"/>
      <c r="B28" s="121"/>
      <c r="C28" s="121"/>
      <c r="D28" s="131"/>
      <c r="E28" s="122"/>
      <c r="F28" s="122"/>
      <c r="G28" s="123"/>
      <c r="H28" s="124"/>
      <c r="I28" s="125" t="s">
        <v>366</v>
      </c>
      <c r="J28" s="126" t="str">
        <f>UPPER(IF(OR(I28="a",I28="as"),E27,IF(OR(I28="b",I28="bs"),E29,)))</f>
        <v>ΜΑΥΡΟΚΕΦΑΛΟΥ</v>
      </c>
      <c r="K28" s="138"/>
      <c r="L28" s="110"/>
      <c r="M28" s="137"/>
      <c r="N28" s="135"/>
      <c r="O28" s="137"/>
      <c r="P28" s="116"/>
      <c r="Q28" s="117"/>
      <c r="R28" s="118"/>
    </row>
    <row r="29" spans="1:18" s="46" customFormat="1" ht="9" customHeight="1">
      <c r="A29" s="105">
        <v>12</v>
      </c>
      <c r="B29" s="107"/>
      <c r="C29" s="107"/>
      <c r="D29" s="108">
        <v>3</v>
      </c>
      <c r="E29" s="109" t="s">
        <v>643</v>
      </c>
      <c r="F29" s="109" t="s">
        <v>646</v>
      </c>
      <c r="G29" s="109"/>
      <c r="H29" s="109"/>
      <c r="I29" s="139"/>
      <c r="J29" s="110"/>
      <c r="K29" s="110"/>
      <c r="L29" s="110"/>
      <c r="M29" s="137"/>
      <c r="N29" s="135"/>
      <c r="O29" s="137"/>
      <c r="P29" s="116"/>
      <c r="Q29" s="117"/>
      <c r="R29" s="118"/>
    </row>
    <row r="30" spans="1:18" s="46" customFormat="1" ht="9" customHeight="1">
      <c r="A30" s="120"/>
      <c r="B30" s="121"/>
      <c r="C30" s="121"/>
      <c r="D30" s="131"/>
      <c r="E30" s="110"/>
      <c r="F30" s="110"/>
      <c r="G30" s="60"/>
      <c r="H30" s="140"/>
      <c r="I30" s="132"/>
      <c r="J30" s="110"/>
      <c r="K30" s="110"/>
      <c r="L30" s="124" t="s">
        <v>13</v>
      </c>
      <c r="M30" s="133" t="s">
        <v>366</v>
      </c>
      <c r="N30" s="126" t="str">
        <f>UPPER(IF(OR(M30="a",M30="as"),L26,IF(OR(M30="b",M30="bs"),L34,)))</f>
        <v>ΣΤΕΦΑΝΟΥ</v>
      </c>
      <c r="O30" s="143"/>
      <c r="P30" s="116"/>
      <c r="Q30" s="117"/>
      <c r="R30" s="118"/>
    </row>
    <row r="31" spans="1:18" s="46" customFormat="1" ht="9" customHeight="1">
      <c r="A31" s="120">
        <v>13</v>
      </c>
      <c r="B31" s="107"/>
      <c r="C31" s="107"/>
      <c r="D31" s="108"/>
      <c r="E31" s="128" t="s">
        <v>657</v>
      </c>
      <c r="F31" s="128" t="s">
        <v>658</v>
      </c>
      <c r="G31" s="128"/>
      <c r="H31" s="128"/>
      <c r="I31" s="141"/>
      <c r="J31" s="110"/>
      <c r="K31" s="110"/>
      <c r="L31" s="110"/>
      <c r="M31" s="137"/>
      <c r="N31" s="110" t="s">
        <v>833</v>
      </c>
      <c r="O31" s="135"/>
      <c r="P31" s="116"/>
      <c r="Q31" s="117"/>
      <c r="R31" s="118"/>
    </row>
    <row r="32" spans="1:18" s="46" customFormat="1" ht="9" customHeight="1">
      <c r="A32" s="120"/>
      <c r="B32" s="121"/>
      <c r="C32" s="121"/>
      <c r="D32" s="131"/>
      <c r="E32" s="122"/>
      <c r="F32" s="122"/>
      <c r="G32" s="123"/>
      <c r="H32" s="124"/>
      <c r="I32" s="125" t="s">
        <v>363</v>
      </c>
      <c r="J32" s="126" t="str">
        <f>UPPER(IF(OR(I32="a",I32="as"),E31,IF(OR(I32="b",I32="bs"),E33,)))</f>
        <v>ΜΑΥΡΟΠΟΔΗ</v>
      </c>
      <c r="K32" s="126"/>
      <c r="L32" s="110"/>
      <c r="M32" s="137"/>
      <c r="N32" s="135"/>
      <c r="O32" s="135"/>
      <c r="P32" s="116"/>
      <c r="Q32" s="117"/>
      <c r="R32" s="118"/>
    </row>
    <row r="33" spans="1:18" s="46" customFormat="1" ht="9" customHeight="1">
      <c r="A33" s="120">
        <v>14</v>
      </c>
      <c r="B33" s="107"/>
      <c r="C33" s="107"/>
      <c r="D33" s="108"/>
      <c r="E33" s="128" t="s">
        <v>226</v>
      </c>
      <c r="F33" s="128">
        <f>IF($D33="","",VLOOKUP($D33,#REF!,3))</f>
      </c>
      <c r="G33" s="128"/>
      <c r="H33" s="128"/>
      <c r="I33" s="129"/>
      <c r="J33" s="110"/>
      <c r="K33" s="130"/>
      <c r="L33" s="110"/>
      <c r="M33" s="137"/>
      <c r="N33" s="135"/>
      <c r="O33" s="135"/>
      <c r="P33" s="116"/>
      <c r="Q33" s="117"/>
      <c r="R33" s="118"/>
    </row>
    <row r="34" spans="1:18" s="46" customFormat="1" ht="9" customHeight="1">
      <c r="A34" s="120"/>
      <c r="B34" s="121"/>
      <c r="C34" s="121"/>
      <c r="D34" s="131"/>
      <c r="E34" s="122"/>
      <c r="F34" s="122"/>
      <c r="G34" s="123"/>
      <c r="H34" s="110"/>
      <c r="I34" s="132"/>
      <c r="J34" s="124" t="s">
        <v>13</v>
      </c>
      <c r="K34" s="133" t="s">
        <v>844</v>
      </c>
      <c r="L34" s="126" t="str">
        <f>UPPER(IF(OR(K34="a",K34="as"),J32,IF(OR(K34="b",K34="bs"),J36,)))</f>
        <v>ΣΤΕΦΑΝΟΥ</v>
      </c>
      <c r="M34" s="143"/>
      <c r="N34" s="135"/>
      <c r="O34" s="135"/>
      <c r="P34" s="116"/>
      <c r="Q34" s="117"/>
      <c r="R34" s="118"/>
    </row>
    <row r="35" spans="1:18" s="46" customFormat="1" ht="9" customHeight="1">
      <c r="A35" s="120">
        <v>15</v>
      </c>
      <c r="B35" s="107"/>
      <c r="C35" s="107"/>
      <c r="D35" s="108"/>
      <c r="E35" s="128" t="s">
        <v>226</v>
      </c>
      <c r="F35" s="128">
        <f>IF($D35="","",VLOOKUP($D35,#REF!,3))</f>
      </c>
      <c r="G35" s="128"/>
      <c r="H35" s="128"/>
      <c r="I35" s="111"/>
      <c r="J35" s="110"/>
      <c r="K35" s="136"/>
      <c r="L35" s="110" t="s">
        <v>819</v>
      </c>
      <c r="M35" s="135"/>
      <c r="N35" s="135"/>
      <c r="O35" s="135"/>
      <c r="P35" s="116"/>
      <c r="Q35" s="117"/>
      <c r="R35" s="118"/>
    </row>
    <row r="36" spans="1:18" s="46" customFormat="1" ht="9" customHeight="1">
      <c r="A36" s="120"/>
      <c r="B36" s="121"/>
      <c r="C36" s="121"/>
      <c r="D36" s="121"/>
      <c r="E36" s="122"/>
      <c r="F36" s="122"/>
      <c r="G36" s="123"/>
      <c r="H36" s="124"/>
      <c r="I36" s="125" t="s">
        <v>366</v>
      </c>
      <c r="J36" s="126" t="str">
        <f>UPPER(IF(OR(I36="a",I36="as"),E35,IF(OR(I36="b",I36="bs"),E37,)))</f>
        <v>ΣΤΕΦΑΝΟΥ</v>
      </c>
      <c r="K36" s="138"/>
      <c r="L36" s="110"/>
      <c r="M36" s="135"/>
      <c r="N36" s="135"/>
      <c r="O36" s="135"/>
      <c r="P36" s="116"/>
      <c r="Q36" s="117"/>
      <c r="R36" s="118"/>
    </row>
    <row r="37" spans="1:18" s="46" customFormat="1" ht="9" customHeight="1">
      <c r="A37" s="105">
        <v>16</v>
      </c>
      <c r="B37" s="107"/>
      <c r="C37" s="107"/>
      <c r="D37" s="108">
        <v>2</v>
      </c>
      <c r="E37" s="109" t="s">
        <v>642</v>
      </c>
      <c r="F37" s="109" t="s">
        <v>645</v>
      </c>
      <c r="G37" s="128"/>
      <c r="H37" s="109"/>
      <c r="I37" s="139"/>
      <c r="J37" s="110"/>
      <c r="K37" s="110"/>
      <c r="L37" s="110"/>
      <c r="M37" s="135"/>
      <c r="N37" s="135"/>
      <c r="O37" s="135"/>
      <c r="P37" s="116"/>
      <c r="Q37" s="117"/>
      <c r="R37" s="118"/>
    </row>
    <row r="38" spans="1:18" s="46" customFormat="1" ht="9" customHeight="1">
      <c r="A38" s="147"/>
      <c r="B38" s="121"/>
      <c r="C38" s="121"/>
      <c r="D38" s="121"/>
      <c r="E38" s="140"/>
      <c r="F38" s="140"/>
      <c r="G38" s="144"/>
      <c r="H38" s="110"/>
      <c r="I38" s="132"/>
      <c r="J38" s="110"/>
      <c r="K38" s="110"/>
      <c r="L38" s="110"/>
      <c r="M38" s="135"/>
      <c r="N38" s="135"/>
      <c r="O38" s="135"/>
      <c r="P38" s="116"/>
      <c r="Q38" s="117"/>
      <c r="R38" s="118"/>
    </row>
    <row r="39" spans="1:18" s="46" customFormat="1" ht="9" customHeight="1">
      <c r="A39" s="148"/>
      <c r="B39" s="112"/>
      <c r="C39" s="112"/>
      <c r="D39" s="121"/>
      <c r="E39" s="112"/>
      <c r="F39" s="112"/>
      <c r="G39" s="112"/>
      <c r="H39" s="112"/>
      <c r="I39" s="121"/>
      <c r="J39" s="112"/>
      <c r="K39" s="112"/>
      <c r="L39" s="112"/>
      <c r="M39" s="149"/>
      <c r="N39" s="149"/>
      <c r="O39" s="149"/>
      <c r="P39" s="116"/>
      <c r="Q39" s="117"/>
      <c r="R39" s="118"/>
    </row>
    <row r="40" spans="1:18" s="46" customFormat="1" ht="9" customHeight="1">
      <c r="A40" s="147"/>
      <c r="B40" s="121"/>
      <c r="C40" s="121"/>
      <c r="D40" s="121"/>
      <c r="E40" s="112"/>
      <c r="F40" s="112"/>
      <c r="H40" s="150"/>
      <c r="I40" s="121"/>
      <c r="J40" s="112"/>
      <c r="K40" s="112"/>
      <c r="L40" s="112"/>
      <c r="M40" s="149"/>
      <c r="N40" s="149"/>
      <c r="O40" s="149"/>
      <c r="P40" s="116"/>
      <c r="Q40" s="117"/>
      <c r="R40" s="118"/>
    </row>
    <row r="41" spans="1:18" s="46" customFormat="1" ht="9" customHeight="1">
      <c r="A41" s="147"/>
      <c r="B41" s="112"/>
      <c r="C41" s="112"/>
      <c r="D41" s="121"/>
      <c r="E41" s="112"/>
      <c r="F41" s="112"/>
      <c r="G41" s="112"/>
      <c r="H41" s="112"/>
      <c r="I41" s="121"/>
      <c r="J41" s="112"/>
      <c r="K41" s="151"/>
      <c r="L41" s="112"/>
      <c r="M41" s="149"/>
      <c r="N41" s="149"/>
      <c r="O41" s="149"/>
      <c r="P41" s="116"/>
      <c r="Q41" s="117"/>
      <c r="R41" s="118"/>
    </row>
    <row r="42" spans="1:18" s="46" customFormat="1" ht="9" customHeight="1">
      <c r="A42" s="147"/>
      <c r="B42" s="121"/>
      <c r="C42" s="121"/>
      <c r="D42" s="121"/>
      <c r="E42" s="112"/>
      <c r="F42" s="112"/>
      <c r="H42" s="112"/>
      <c r="I42" s="121"/>
      <c r="J42" s="150"/>
      <c r="K42" s="121"/>
      <c r="L42" s="112"/>
      <c r="M42" s="149"/>
      <c r="N42" s="149"/>
      <c r="O42" s="149"/>
      <c r="P42" s="116"/>
      <c r="Q42" s="117"/>
      <c r="R42" s="118"/>
    </row>
    <row r="43" spans="1:18" s="46" customFormat="1" ht="9" customHeight="1">
      <c r="A43" s="147"/>
      <c r="B43" s="112"/>
      <c r="C43" s="112"/>
      <c r="D43" s="121"/>
      <c r="E43" s="112"/>
      <c r="F43" s="112"/>
      <c r="G43" s="112"/>
      <c r="H43" s="112"/>
      <c r="I43" s="121"/>
      <c r="J43" s="112"/>
      <c r="K43" s="112"/>
      <c r="L43" s="112"/>
      <c r="M43" s="149"/>
      <c r="N43" s="149"/>
      <c r="O43" s="149"/>
      <c r="P43" s="116"/>
      <c r="Q43" s="117"/>
      <c r="R43" s="152"/>
    </row>
    <row r="44" spans="1:18" s="46" customFormat="1" ht="9" customHeight="1">
      <c r="A44" s="147"/>
      <c r="B44" s="121"/>
      <c r="C44" s="121"/>
      <c r="D44" s="121"/>
      <c r="E44" s="112"/>
      <c r="F44" s="112"/>
      <c r="H44" s="150"/>
      <c r="I44" s="121"/>
      <c r="J44" s="112"/>
      <c r="K44" s="112"/>
      <c r="L44" s="112"/>
      <c r="M44" s="149"/>
      <c r="N44" s="149"/>
      <c r="O44" s="149"/>
      <c r="P44" s="116"/>
      <c r="Q44" s="117"/>
      <c r="R44" s="118"/>
    </row>
    <row r="45" spans="1:18" s="46" customFormat="1" ht="9" customHeight="1">
      <c r="A45" s="147"/>
      <c r="B45" s="112"/>
      <c r="C45" s="112"/>
      <c r="D45" s="121"/>
      <c r="E45" s="112"/>
      <c r="F45" s="112"/>
      <c r="G45" s="112"/>
      <c r="H45" s="112"/>
      <c r="I45" s="121"/>
      <c r="J45" s="112"/>
      <c r="K45" s="112"/>
      <c r="L45" s="112"/>
      <c r="M45" s="149"/>
      <c r="N45" s="149"/>
      <c r="O45" s="149"/>
      <c r="P45" s="116"/>
      <c r="Q45" s="117"/>
      <c r="R45" s="118"/>
    </row>
    <row r="46" spans="1:18" s="46" customFormat="1" ht="9" customHeight="1">
      <c r="A46" s="147"/>
      <c r="B46" s="121"/>
      <c r="C46" s="121"/>
      <c r="D46" s="121"/>
      <c r="E46" s="112"/>
      <c r="F46" s="112"/>
      <c r="H46" s="112"/>
      <c r="I46" s="121"/>
      <c r="J46" s="112"/>
      <c r="K46" s="112"/>
      <c r="L46" s="150"/>
      <c r="M46" s="121"/>
      <c r="N46" s="112"/>
      <c r="O46" s="149"/>
      <c r="P46" s="116"/>
      <c r="Q46" s="117"/>
      <c r="R46" s="118"/>
    </row>
    <row r="47" spans="1:18" s="46" customFormat="1" ht="9" customHeight="1">
      <c r="A47" s="147"/>
      <c r="B47" s="112"/>
      <c r="C47" s="112"/>
      <c r="D47" s="121"/>
      <c r="E47" s="112"/>
      <c r="F47" s="112"/>
      <c r="G47" s="112"/>
      <c r="H47" s="112"/>
      <c r="I47" s="121"/>
      <c r="J47" s="112"/>
      <c r="K47" s="112"/>
      <c r="L47" s="112"/>
      <c r="M47" s="149"/>
      <c r="N47" s="112"/>
      <c r="O47" s="149"/>
      <c r="P47" s="116"/>
      <c r="Q47" s="117"/>
      <c r="R47" s="118"/>
    </row>
    <row r="48" spans="1:18" s="46" customFormat="1" ht="9" customHeight="1">
      <c r="A48" s="147"/>
      <c r="B48" s="121"/>
      <c r="C48" s="121"/>
      <c r="D48" s="121"/>
      <c r="E48" s="112"/>
      <c r="F48" s="112"/>
      <c r="H48" s="150"/>
      <c r="I48" s="121"/>
      <c r="J48" s="112"/>
      <c r="K48" s="112"/>
      <c r="L48" s="112"/>
      <c r="M48" s="149"/>
      <c r="N48" s="149"/>
      <c r="O48" s="149"/>
      <c r="P48" s="116"/>
      <c r="Q48" s="117"/>
      <c r="R48" s="118"/>
    </row>
    <row r="49" spans="1:18" s="46" customFormat="1" ht="9" customHeight="1">
      <c r="A49" s="147"/>
      <c r="B49" s="112"/>
      <c r="C49" s="112"/>
      <c r="D49" s="121"/>
      <c r="E49" s="112"/>
      <c r="F49" s="112"/>
      <c r="G49" s="112"/>
      <c r="H49" s="112"/>
      <c r="I49" s="121"/>
      <c r="J49" s="112"/>
      <c r="K49" s="151"/>
      <c r="L49" s="112"/>
      <c r="M49" s="149"/>
      <c r="N49" s="149"/>
      <c r="O49" s="149"/>
      <c r="P49" s="116"/>
      <c r="Q49" s="117"/>
      <c r="R49" s="118"/>
    </row>
    <row r="50" spans="1:18" s="46" customFormat="1" ht="9" customHeight="1">
      <c r="A50" s="147"/>
      <c r="B50" s="121"/>
      <c r="C50" s="121"/>
      <c r="D50" s="121"/>
      <c r="E50" s="112"/>
      <c r="F50" s="112"/>
      <c r="H50" s="112"/>
      <c r="I50" s="121"/>
      <c r="J50" s="150"/>
      <c r="K50" s="121"/>
      <c r="L50" s="112"/>
      <c r="M50" s="149"/>
      <c r="N50" s="149"/>
      <c r="O50" s="149"/>
      <c r="P50" s="116"/>
      <c r="Q50" s="117"/>
      <c r="R50" s="118"/>
    </row>
    <row r="51" spans="1:18" s="46" customFormat="1" ht="9" customHeight="1">
      <c r="A51" s="147"/>
      <c r="B51" s="112"/>
      <c r="C51" s="112"/>
      <c r="D51" s="121"/>
      <c r="E51" s="112"/>
      <c r="F51" s="112"/>
      <c r="G51" s="112"/>
      <c r="H51" s="112"/>
      <c r="I51" s="121"/>
      <c r="J51" s="112"/>
      <c r="K51" s="112"/>
      <c r="L51" s="112"/>
      <c r="M51" s="149"/>
      <c r="N51" s="149"/>
      <c r="O51" s="149"/>
      <c r="P51" s="116"/>
      <c r="Q51" s="117"/>
      <c r="R51" s="118"/>
    </row>
    <row r="52" spans="1:18" s="46" customFormat="1" ht="9" customHeight="1">
      <c r="A52" s="147"/>
      <c r="B52" s="121"/>
      <c r="C52" s="121"/>
      <c r="D52" s="121"/>
      <c r="E52" s="112"/>
      <c r="F52" s="112"/>
      <c r="H52" s="150"/>
      <c r="I52" s="121"/>
      <c r="J52" s="112"/>
      <c r="K52" s="112"/>
      <c r="L52" s="112"/>
      <c r="M52" s="149"/>
      <c r="N52" s="149"/>
      <c r="O52" s="149"/>
      <c r="P52" s="116"/>
      <c r="Q52" s="117"/>
      <c r="R52" s="118"/>
    </row>
    <row r="53" spans="1:18" s="46" customFormat="1" ht="9" customHeight="1">
      <c r="A53" s="148"/>
      <c r="B53" s="112"/>
      <c r="C53" s="112"/>
      <c r="D53" s="121"/>
      <c r="E53" s="112"/>
      <c r="F53" s="112"/>
      <c r="G53" s="112"/>
      <c r="H53" s="112"/>
      <c r="I53" s="121"/>
      <c r="J53" s="112"/>
      <c r="K53" s="112"/>
      <c r="L53" s="112"/>
      <c r="M53" s="112"/>
      <c r="N53" s="113"/>
      <c r="O53" s="113"/>
      <c r="P53" s="116"/>
      <c r="Q53" s="117"/>
      <c r="R53" s="118"/>
    </row>
    <row r="54" spans="1:18" s="46" customFormat="1" ht="9" customHeight="1">
      <c r="A54" s="147"/>
      <c r="B54" s="121"/>
      <c r="C54" s="121"/>
      <c r="D54" s="121"/>
      <c r="E54" s="140"/>
      <c r="F54" s="140"/>
      <c r="G54" s="144"/>
      <c r="H54" s="110"/>
      <c r="I54" s="132"/>
      <c r="J54" s="110"/>
      <c r="K54" s="110"/>
      <c r="L54" s="110"/>
      <c r="M54" s="135"/>
      <c r="N54" s="135"/>
      <c r="O54" s="135"/>
      <c r="P54" s="116"/>
      <c r="Q54" s="117"/>
      <c r="R54" s="118"/>
    </row>
    <row r="55" spans="1:18" s="46" customFormat="1" ht="9" customHeight="1">
      <c r="A55" s="148"/>
      <c r="B55" s="112"/>
      <c r="C55" s="112"/>
      <c r="D55" s="121"/>
      <c r="E55" s="112"/>
      <c r="F55" s="112"/>
      <c r="G55" s="112"/>
      <c r="H55" s="112"/>
      <c r="I55" s="121"/>
      <c r="J55" s="112"/>
      <c r="K55" s="112"/>
      <c r="L55" s="112"/>
      <c r="M55" s="149"/>
      <c r="N55" s="149"/>
      <c r="O55" s="149"/>
      <c r="P55" s="116"/>
      <c r="Q55" s="117"/>
      <c r="R55" s="118"/>
    </row>
    <row r="56" spans="1:18" s="46" customFormat="1" ht="9" customHeight="1">
      <c r="A56" s="147"/>
      <c r="B56" s="121"/>
      <c r="C56" s="121"/>
      <c r="D56" s="121"/>
      <c r="E56" s="112"/>
      <c r="F56" s="112"/>
      <c r="H56" s="150"/>
      <c r="I56" s="121"/>
      <c r="J56" s="112"/>
      <c r="K56" s="112"/>
      <c r="L56" s="112"/>
      <c r="M56" s="149"/>
      <c r="N56" s="149"/>
      <c r="O56" s="149"/>
      <c r="P56" s="116"/>
      <c r="Q56" s="117"/>
      <c r="R56" s="118"/>
    </row>
    <row r="57" spans="1:18" s="46" customFormat="1" ht="9" customHeight="1">
      <c r="A57" s="147"/>
      <c r="B57" s="112"/>
      <c r="C57" s="112"/>
      <c r="D57" s="121"/>
      <c r="E57" s="112"/>
      <c r="F57" s="112"/>
      <c r="G57" s="112"/>
      <c r="H57" s="112"/>
      <c r="I57" s="121"/>
      <c r="J57" s="112"/>
      <c r="K57" s="151"/>
      <c r="L57" s="112"/>
      <c r="M57" s="149"/>
      <c r="N57" s="149"/>
      <c r="O57" s="149"/>
      <c r="P57" s="116"/>
      <c r="Q57" s="117"/>
      <c r="R57" s="118"/>
    </row>
    <row r="58" spans="1:18" s="46" customFormat="1" ht="9" customHeight="1">
      <c r="A58" s="147"/>
      <c r="B58" s="121"/>
      <c r="C58" s="121"/>
      <c r="D58" s="121"/>
      <c r="E58" s="112"/>
      <c r="F58" s="112"/>
      <c r="H58" s="112"/>
      <c r="I58" s="121"/>
      <c r="J58" s="150"/>
      <c r="K58" s="121"/>
      <c r="L58" s="112"/>
      <c r="M58" s="149"/>
      <c r="N58" s="149"/>
      <c r="O58" s="149"/>
      <c r="P58" s="116"/>
      <c r="Q58" s="117"/>
      <c r="R58" s="118"/>
    </row>
    <row r="59" spans="1:18" s="46" customFormat="1" ht="9" customHeight="1">
      <c r="A59" s="147"/>
      <c r="B59" s="112"/>
      <c r="C59" s="112"/>
      <c r="D59" s="121"/>
      <c r="E59" s="112"/>
      <c r="F59" s="112"/>
      <c r="G59" s="112"/>
      <c r="H59" s="112"/>
      <c r="I59" s="121"/>
      <c r="J59" s="112"/>
      <c r="K59" s="112"/>
      <c r="L59" s="112"/>
      <c r="M59" s="149"/>
      <c r="N59" s="149"/>
      <c r="O59" s="149"/>
      <c r="P59" s="116"/>
      <c r="Q59" s="117"/>
      <c r="R59" s="152"/>
    </row>
    <row r="60" spans="1:18" s="46" customFormat="1" ht="9" customHeight="1">
      <c r="A60" s="147"/>
      <c r="B60" s="121"/>
      <c r="C60" s="121"/>
      <c r="D60" s="121"/>
      <c r="E60" s="112"/>
      <c r="F60" s="112"/>
      <c r="H60" s="150"/>
      <c r="I60" s="121"/>
      <c r="J60" s="112"/>
      <c r="K60" s="112"/>
      <c r="L60" s="112"/>
      <c r="M60" s="149"/>
      <c r="N60" s="149"/>
      <c r="O60" s="149"/>
      <c r="P60" s="116"/>
      <c r="Q60" s="117"/>
      <c r="R60" s="118"/>
    </row>
    <row r="61" spans="1:18" s="46" customFormat="1" ht="9" customHeight="1">
      <c r="A61" s="147"/>
      <c r="B61" s="112"/>
      <c r="C61" s="112"/>
      <c r="D61" s="121"/>
      <c r="E61" s="112"/>
      <c r="F61" s="112"/>
      <c r="G61" s="112"/>
      <c r="H61" s="112"/>
      <c r="I61" s="121"/>
      <c r="J61" s="112"/>
      <c r="K61" s="112"/>
      <c r="L61" s="112"/>
      <c r="M61" s="149"/>
      <c r="N61" s="149"/>
      <c r="O61" s="149"/>
      <c r="P61" s="116"/>
      <c r="Q61" s="117"/>
      <c r="R61" s="118"/>
    </row>
    <row r="62" spans="1:18" s="46" customFormat="1" ht="9" customHeight="1">
      <c r="A62" s="147"/>
      <c r="B62" s="121"/>
      <c r="C62" s="121"/>
      <c r="D62" s="121"/>
      <c r="E62" s="112"/>
      <c r="F62" s="112"/>
      <c r="H62" s="112"/>
      <c r="I62" s="121"/>
      <c r="J62" s="112"/>
      <c r="K62" s="112"/>
      <c r="L62" s="150"/>
      <c r="M62" s="121"/>
      <c r="N62" s="112"/>
      <c r="O62" s="149"/>
      <c r="P62" s="116"/>
      <c r="Q62" s="117"/>
      <c r="R62" s="118"/>
    </row>
    <row r="63" spans="1:18" s="46" customFormat="1" ht="9" customHeight="1">
      <c r="A63" s="147"/>
      <c r="B63" s="112"/>
      <c r="C63" s="112"/>
      <c r="D63" s="121"/>
      <c r="E63" s="112"/>
      <c r="F63" s="112"/>
      <c r="G63" s="112"/>
      <c r="H63" s="112"/>
      <c r="I63" s="121"/>
      <c r="J63" s="112"/>
      <c r="K63" s="112"/>
      <c r="L63" s="112"/>
      <c r="M63" s="149"/>
      <c r="N63" s="112"/>
      <c r="O63" s="149"/>
      <c r="P63" s="116"/>
      <c r="Q63" s="117"/>
      <c r="R63" s="118"/>
    </row>
    <row r="64" spans="1:18" s="46" customFormat="1" ht="9" customHeight="1">
      <c r="A64" s="147"/>
      <c r="B64" s="121"/>
      <c r="C64" s="121"/>
      <c r="D64" s="121"/>
      <c r="E64" s="112"/>
      <c r="F64" s="112"/>
      <c r="H64" s="150"/>
      <c r="I64" s="121"/>
      <c r="J64" s="112"/>
      <c r="K64" s="112"/>
      <c r="L64" s="112"/>
      <c r="M64" s="149"/>
      <c r="N64" s="149"/>
      <c r="O64" s="149"/>
      <c r="P64" s="116"/>
      <c r="Q64" s="117"/>
      <c r="R64" s="118"/>
    </row>
    <row r="65" spans="1:18" s="46" customFormat="1" ht="9" customHeight="1">
      <c r="A65" s="147"/>
      <c r="B65" s="112"/>
      <c r="C65" s="112"/>
      <c r="D65" s="121"/>
      <c r="E65" s="112"/>
      <c r="F65" s="112"/>
      <c r="G65" s="112"/>
      <c r="H65" s="112"/>
      <c r="I65" s="121"/>
      <c r="J65" s="112"/>
      <c r="K65" s="151"/>
      <c r="L65" s="112"/>
      <c r="M65" s="149"/>
      <c r="N65" s="149"/>
      <c r="O65" s="149"/>
      <c r="P65" s="116"/>
      <c r="Q65" s="117"/>
      <c r="R65" s="118"/>
    </row>
    <row r="66" spans="1:18" s="46" customFormat="1" ht="9" customHeight="1">
      <c r="A66" s="147"/>
      <c r="B66" s="121"/>
      <c r="C66" s="121"/>
      <c r="D66" s="121"/>
      <c r="E66" s="112"/>
      <c r="F66" s="112"/>
      <c r="H66" s="112"/>
      <c r="I66" s="121"/>
      <c r="J66" s="150"/>
      <c r="K66" s="121"/>
      <c r="L66" s="112"/>
      <c r="M66" s="149"/>
      <c r="N66" s="149"/>
      <c r="O66" s="149"/>
      <c r="P66" s="116"/>
      <c r="Q66" s="117"/>
      <c r="R66" s="118"/>
    </row>
    <row r="67" spans="1:18" s="46" customFormat="1" ht="9" customHeight="1">
      <c r="A67" s="147"/>
      <c r="B67" s="112"/>
      <c r="C67" s="112"/>
      <c r="D67" s="121"/>
      <c r="E67" s="112"/>
      <c r="F67" s="112"/>
      <c r="G67" s="112"/>
      <c r="H67" s="112"/>
      <c r="I67" s="121"/>
      <c r="J67" s="112"/>
      <c r="K67" s="112"/>
      <c r="L67" s="112"/>
      <c r="M67" s="149"/>
      <c r="N67" s="149"/>
      <c r="O67" s="149"/>
      <c r="P67" s="116"/>
      <c r="Q67" s="117"/>
      <c r="R67" s="118"/>
    </row>
    <row r="68" spans="1:18" s="46" customFormat="1" ht="9" customHeight="1">
      <c r="A68" s="147"/>
      <c r="B68" s="121"/>
      <c r="C68" s="121"/>
      <c r="D68" s="121"/>
      <c r="E68" s="112"/>
      <c r="F68" s="112"/>
      <c r="H68" s="150"/>
      <c r="I68" s="121"/>
      <c r="J68" s="112"/>
      <c r="K68" s="112"/>
      <c r="L68" s="112"/>
      <c r="M68" s="149"/>
      <c r="N68" s="149"/>
      <c r="O68" s="149"/>
      <c r="P68" s="116"/>
      <c r="Q68" s="117"/>
      <c r="R68" s="118"/>
    </row>
    <row r="69" spans="1:18" s="46" customFormat="1" ht="9" customHeight="1">
      <c r="A69" s="148"/>
      <c r="B69" s="112"/>
      <c r="C69" s="112"/>
      <c r="D69" s="121"/>
      <c r="E69" s="112"/>
      <c r="F69" s="112"/>
      <c r="G69" s="112"/>
      <c r="H69" s="112"/>
      <c r="I69" s="121"/>
      <c r="J69" s="112"/>
      <c r="K69" s="112"/>
      <c r="L69" s="112"/>
      <c r="M69" s="112"/>
      <c r="N69" s="113"/>
      <c r="O69" s="113"/>
      <c r="P69" s="116"/>
      <c r="Q69" s="117"/>
      <c r="R69" s="118"/>
    </row>
    <row r="70" spans="1:18" s="2" customFormat="1" ht="6.75" customHeight="1">
      <c r="A70" s="153"/>
      <c r="B70" s="153"/>
      <c r="C70" s="153"/>
      <c r="D70" s="153"/>
      <c r="E70" s="154"/>
      <c r="F70" s="154"/>
      <c r="G70" s="154"/>
      <c r="H70" s="154"/>
      <c r="I70" s="155"/>
      <c r="J70" s="156"/>
      <c r="K70" s="157"/>
      <c r="L70" s="156"/>
      <c r="M70" s="157"/>
      <c r="N70" s="156"/>
      <c r="O70" s="157"/>
      <c r="P70" s="156"/>
      <c r="Q70" s="157"/>
      <c r="R70" s="158"/>
    </row>
    <row r="71" spans="1:17" s="17" customFormat="1" ht="10.5" customHeight="1">
      <c r="A71" s="159" t="s">
        <v>26</v>
      </c>
      <c r="B71" s="160"/>
      <c r="C71" s="161"/>
      <c r="D71" s="162" t="s">
        <v>27</v>
      </c>
      <c r="E71" s="163" t="s">
        <v>28</v>
      </c>
      <c r="F71" s="162"/>
      <c r="G71" s="164"/>
      <c r="H71" s="165"/>
      <c r="I71" s="162" t="s">
        <v>27</v>
      </c>
      <c r="J71" s="163" t="s">
        <v>111</v>
      </c>
      <c r="K71" s="166"/>
      <c r="L71" s="163" t="s">
        <v>30</v>
      </c>
      <c r="M71" s="167"/>
      <c r="N71" s="168" t="s">
        <v>31</v>
      </c>
      <c r="O71" s="168"/>
      <c r="P71" s="169"/>
      <c r="Q71" s="170"/>
    </row>
    <row r="72" spans="1:17" s="17" customFormat="1" ht="9" customHeight="1">
      <c r="A72" s="172" t="s">
        <v>32</v>
      </c>
      <c r="B72" s="171"/>
      <c r="C72" s="173"/>
      <c r="D72" s="174">
        <v>1</v>
      </c>
      <c r="E72" s="65" t="s">
        <v>641</v>
      </c>
      <c r="F72" s="175"/>
      <c r="G72" s="65"/>
      <c r="H72" s="64"/>
      <c r="I72" s="176" t="s">
        <v>33</v>
      </c>
      <c r="J72" s="171"/>
      <c r="K72" s="177"/>
      <c r="L72" s="171"/>
      <c r="M72" s="178"/>
      <c r="N72" s="179" t="s">
        <v>34</v>
      </c>
      <c r="O72" s="180"/>
      <c r="P72" s="180"/>
      <c r="Q72" s="181"/>
    </row>
    <row r="73" spans="1:17" s="17" customFormat="1" ht="9" customHeight="1">
      <c r="A73" s="172" t="s">
        <v>35</v>
      </c>
      <c r="B73" s="171"/>
      <c r="C73" s="173"/>
      <c r="D73" s="174">
        <v>2</v>
      </c>
      <c r="E73" s="65" t="s">
        <v>642</v>
      </c>
      <c r="F73" s="175"/>
      <c r="G73" s="65"/>
      <c r="H73" s="64"/>
      <c r="I73" s="176" t="s">
        <v>36</v>
      </c>
      <c r="J73" s="171"/>
      <c r="K73" s="177"/>
      <c r="L73" s="171"/>
      <c r="M73" s="178"/>
      <c r="N73" s="182"/>
      <c r="O73" s="183"/>
      <c r="P73" s="184"/>
      <c r="Q73" s="185"/>
    </row>
    <row r="74" spans="1:17" s="17" customFormat="1" ht="9" customHeight="1">
      <c r="A74" s="186" t="s">
        <v>37</v>
      </c>
      <c r="B74" s="184"/>
      <c r="C74" s="187"/>
      <c r="D74" s="174">
        <v>3</v>
      </c>
      <c r="E74" s="65" t="s">
        <v>643</v>
      </c>
      <c r="F74" s="175"/>
      <c r="G74" s="65"/>
      <c r="H74" s="64"/>
      <c r="I74" s="176" t="s">
        <v>38</v>
      </c>
      <c r="J74" s="171"/>
      <c r="K74" s="177"/>
      <c r="L74" s="171"/>
      <c r="M74" s="178"/>
      <c r="N74" s="179" t="s">
        <v>39</v>
      </c>
      <c r="O74" s="180"/>
      <c r="P74" s="180"/>
      <c r="Q74" s="181"/>
    </row>
    <row r="75" spans="1:17" s="17" customFormat="1" ht="9" customHeight="1">
      <c r="A75" s="188"/>
      <c r="B75" s="93"/>
      <c r="C75" s="189"/>
      <c r="D75" s="174">
        <v>4</v>
      </c>
      <c r="E75" s="65"/>
      <c r="F75" s="175"/>
      <c r="G75" s="65"/>
      <c r="H75" s="64"/>
      <c r="I75" s="176" t="s">
        <v>40</v>
      </c>
      <c r="J75" s="171"/>
      <c r="K75" s="177"/>
      <c r="L75" s="171"/>
      <c r="M75" s="178"/>
      <c r="N75" s="171"/>
      <c r="O75" s="177"/>
      <c r="P75" s="171"/>
      <c r="Q75" s="178"/>
    </row>
    <row r="76" spans="1:17" s="17" customFormat="1" ht="9" customHeight="1">
      <c r="A76" s="190" t="s">
        <v>41</v>
      </c>
      <c r="B76" s="191"/>
      <c r="C76" s="192"/>
      <c r="D76" s="174"/>
      <c r="E76" s="65"/>
      <c r="F76" s="175"/>
      <c r="G76" s="65"/>
      <c r="H76" s="64"/>
      <c r="I76" s="176" t="s">
        <v>42</v>
      </c>
      <c r="J76" s="171"/>
      <c r="K76" s="177"/>
      <c r="L76" s="171"/>
      <c r="M76" s="178"/>
      <c r="N76" s="184"/>
      <c r="O76" s="183"/>
      <c r="P76" s="184"/>
      <c r="Q76" s="185"/>
    </row>
    <row r="77" spans="1:17" s="17" customFormat="1" ht="9" customHeight="1">
      <c r="A77" s="172" t="s">
        <v>32</v>
      </c>
      <c r="B77" s="171"/>
      <c r="C77" s="173"/>
      <c r="D77" s="174"/>
      <c r="E77" s="65"/>
      <c r="F77" s="175"/>
      <c r="G77" s="65"/>
      <c r="H77" s="64"/>
      <c r="I77" s="176" t="s">
        <v>43</v>
      </c>
      <c r="J77" s="171"/>
      <c r="K77" s="177"/>
      <c r="L77" s="171"/>
      <c r="M77" s="178"/>
      <c r="N77" s="179" t="s">
        <v>15</v>
      </c>
      <c r="O77" s="180"/>
      <c r="P77" s="180"/>
      <c r="Q77" s="181"/>
    </row>
    <row r="78" spans="1:17" s="17" customFormat="1" ht="9" customHeight="1">
      <c r="A78" s="172" t="s">
        <v>44</v>
      </c>
      <c r="B78" s="171"/>
      <c r="C78" s="193"/>
      <c r="D78" s="174"/>
      <c r="E78" s="65"/>
      <c r="F78" s="175"/>
      <c r="G78" s="65"/>
      <c r="H78" s="64"/>
      <c r="I78" s="176" t="s">
        <v>45</v>
      </c>
      <c r="J78" s="171"/>
      <c r="K78" s="177"/>
      <c r="L78" s="171"/>
      <c r="M78" s="178"/>
      <c r="N78" s="171"/>
      <c r="O78" s="177"/>
      <c r="P78" s="171"/>
      <c r="Q78" s="178"/>
    </row>
    <row r="79" spans="1:17" s="17" customFormat="1" ht="9" customHeight="1">
      <c r="A79" s="186" t="s">
        <v>46</v>
      </c>
      <c r="B79" s="184"/>
      <c r="C79" s="194"/>
      <c r="D79" s="195"/>
      <c r="E79" s="196"/>
      <c r="F79" s="197"/>
      <c r="G79" s="196"/>
      <c r="H79" s="198"/>
      <c r="I79" s="199" t="s">
        <v>47</v>
      </c>
      <c r="J79" s="184"/>
      <c r="K79" s="183"/>
      <c r="L79" s="184"/>
      <c r="M79" s="185"/>
      <c r="N79" s="184" t="str">
        <f>Q4</f>
        <v>ΤΑΜΠΟΣΗ ΤΕΡΕΖΑ</v>
      </c>
      <c r="O79" s="183"/>
      <c r="P79" s="184"/>
      <c r="Q79" s="200" t="e">
        <f>MIN(4,#REF!)</f>
        <v>#REF!</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3" stopIfTrue="1">
      <formula>AND($D7&lt;9,$C7&gt;0)</formula>
    </cfRule>
  </conditionalFormatting>
  <conditionalFormatting sqref="H40 H60 J50 H24 H48 H32 J58 H68 H36 H56 J66 H64 J10 L46 H28 L14 J18 J26 J34 L30 L62 H44 J42 H52 H8 H16 H20 H12 N22">
    <cfRule type="expression" priority="2" dxfId="9" stopIfTrue="1">
      <formula>AND($N$1="CU",H8="Umpire")</formula>
    </cfRule>
    <cfRule type="expression" priority="3" dxfId="8" stopIfTrue="1">
      <formula>AND($N$1="CU",H8&lt;&gt;"Umpire",I8&lt;&gt;"")</formula>
    </cfRule>
    <cfRule type="expression" priority="4" dxfId="7" stopIfTrue="1">
      <formula>AND($N$1="CU",H8&lt;&gt;"Umpire")</formula>
    </cfRule>
  </conditionalFormatting>
  <conditionalFormatting sqref="D53 D47 D45 D43 D41 D39 D69 D67 D49 D65 D63 D61 D59 D57 D55 D51">
    <cfRule type="expression" priority="5" dxfId="168" stopIfTrue="1">
      <formula>AND($D39&lt;9,$C39&gt;0)</formula>
    </cfRule>
  </conditionalFormatting>
  <conditionalFormatting sqref="E55 E57 E59 E61 E63 E65 E67 E69 E39 E41 E43 E45 E47 E49 E51 E53">
    <cfRule type="cellIs" priority="6" dxfId="1" operator="equal" stopIfTrue="1">
      <formula>"Bye"</formula>
    </cfRule>
    <cfRule type="expression" priority="7" dxfId="3" stopIfTrue="1">
      <formula>AND($D39&lt;9,$C39&gt;0)</formula>
    </cfRule>
  </conditionalFormatting>
  <conditionalFormatting sqref="L10 L18 L26 L34 N30 N62 L58 L66 N14 N46 L42 L50 P22 J8 J12 J16 J20 J24 J28 J32 J36 J56 J60 J64 J68 J40 J44 J48 J52">
    <cfRule type="expression" priority="8" dxfId="3" stopIfTrue="1">
      <formula>I8="as"</formula>
    </cfRule>
    <cfRule type="expression" priority="9" dxfId="3" stopIfTrue="1">
      <formula>I8="bs"</formula>
    </cfRule>
  </conditionalFormatting>
  <conditionalFormatting sqref="B7 B9 B11 B13 B15 B17 B19 B21 B23 B25 B27 B29 B31 B33 B35 B37 B55 B57 B59 B61 B63 B65 B67 B69 B39 B41 B43 B45 B47 B49 B51 B53">
    <cfRule type="cellIs" priority="10" dxfId="10" operator="equal" stopIfTrue="1">
      <formula>"QA"</formula>
    </cfRule>
    <cfRule type="cellIs" priority="11" dxfId="10" operator="equal" stopIfTrue="1">
      <formula>"DA"</formula>
    </cfRule>
  </conditionalFormatting>
  <conditionalFormatting sqref="I8 I12 I16 I20 I24 I28 I32 I36 M30 M14 K10 K34 Q79 K18 K26 O22">
    <cfRule type="expression" priority="12" dxfId="2" stopIfTrue="1">
      <formula>$N$1="CU"</formula>
    </cfRule>
  </conditionalFormatting>
  <conditionalFormatting sqref="E35 E37 E25 E33 E31 E29 E27 E23 E19 E21 E9 E17 E15 E13 E11 E7">
    <cfRule type="cellIs" priority="13" dxfId="1" operator="equal" stopIfTrue="1">
      <formula>"Bye"</formula>
    </cfRule>
  </conditionalFormatting>
  <conditionalFormatting sqref="D7 D9 D11 D13 D15 D17 D19 D21 D23 D25 D27 D29 D31 D33 D35 D37">
    <cfRule type="expression" priority="14" dxfId="168"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157">
    <pageSetUpPr fitToPage="1"/>
  </sheetPr>
  <dimension ref="A1:T80"/>
  <sheetViews>
    <sheetView showGridLines="0" showZeros="0" zoomScalePageLayoutView="0" workbookViewId="0" topLeftCell="A3">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77" customWidth="1"/>
    <col min="10" max="10" width="10.7109375" style="0" customWidth="1"/>
    <col min="11" max="11" width="1.7109375" style="77" customWidth="1"/>
    <col min="12" max="12" width="10.7109375" style="0" customWidth="1"/>
    <col min="13" max="13" width="1.7109375" style="78" customWidth="1"/>
    <col min="14" max="14" width="10.7109375" style="0" customWidth="1"/>
    <col min="15" max="15" width="1.7109375" style="77" customWidth="1"/>
    <col min="16" max="16" width="10.7109375" style="0" customWidth="1"/>
    <col min="17" max="17" width="1.7109375" style="78" customWidth="1"/>
    <col min="18" max="18" width="0" style="0" hidden="1" customWidth="1"/>
    <col min="19" max="19" width="8.28125" style="0" customWidth="1"/>
    <col min="20" max="20" width="11.421875" style="0" hidden="1" customWidth="1"/>
  </cols>
  <sheetData>
    <row r="1" spans="1:17" s="79" customFormat="1" ht="21.75" customHeight="1">
      <c r="A1" s="66" t="str">
        <f>'Week SetUp'!$A$6</f>
        <v>FILOTHEI TENNIS OPEN 2011</v>
      </c>
      <c r="B1" s="66"/>
      <c r="C1" s="82"/>
      <c r="D1" s="82"/>
      <c r="E1" s="82"/>
      <c r="F1" s="82"/>
      <c r="G1" s="82"/>
      <c r="H1" s="82"/>
      <c r="I1" s="83"/>
      <c r="J1" s="75" t="s">
        <v>218</v>
      </c>
      <c r="K1" s="75"/>
      <c r="L1" s="67"/>
      <c r="M1" s="83"/>
      <c r="N1" s="83" t="s">
        <v>204</v>
      </c>
      <c r="O1" s="83"/>
      <c r="P1" s="82"/>
      <c r="Q1" s="83"/>
    </row>
    <row r="2" spans="1:17" s="73" customFormat="1" ht="12.75">
      <c r="A2" s="68">
        <f>'Week SetUp'!$A$8</f>
        <v>0</v>
      </c>
      <c r="B2" s="68"/>
      <c r="C2" s="68"/>
      <c r="D2" s="68"/>
      <c r="E2" s="68"/>
      <c r="F2" s="84"/>
      <c r="G2" s="74"/>
      <c r="H2" s="74"/>
      <c r="I2" s="85"/>
      <c r="J2" s="75" t="s">
        <v>51</v>
      </c>
      <c r="K2" s="75"/>
      <c r="L2" s="75"/>
      <c r="M2" s="85"/>
      <c r="N2" s="74"/>
      <c r="O2" s="85"/>
      <c r="P2" s="74"/>
      <c r="Q2" s="85"/>
    </row>
    <row r="3" spans="1:17" s="18" customFormat="1" ht="9">
      <c r="A3" s="56" t="s">
        <v>11</v>
      </c>
      <c r="B3" s="56"/>
      <c r="C3" s="56"/>
      <c r="D3" s="56"/>
      <c r="E3" s="56"/>
      <c r="F3" s="56" t="s">
        <v>5</v>
      </c>
      <c r="G3" s="56"/>
      <c r="H3" s="56"/>
      <c r="I3" s="87"/>
      <c r="J3" s="56" t="s">
        <v>6</v>
      </c>
      <c r="K3" s="87"/>
      <c r="L3" s="61" t="s">
        <v>14</v>
      </c>
      <c r="M3" s="87"/>
      <c r="N3" s="56"/>
      <c r="O3" s="87"/>
      <c r="P3" s="56"/>
      <c r="Q3" s="57" t="s">
        <v>7</v>
      </c>
    </row>
    <row r="4" spans="1:17" s="36" customFormat="1" ht="11.25" customHeight="1" thickBot="1">
      <c r="A4" s="387" t="str">
        <f>'Week SetUp'!$A$10</f>
        <v>9-25/9/2011</v>
      </c>
      <c r="B4" s="387"/>
      <c r="C4" s="387"/>
      <c r="D4" s="89"/>
      <c r="E4" s="89"/>
      <c r="F4" s="89" t="str">
        <f>'Week SetUp'!$C$10</f>
        <v>Α.Ο.Α.ΦΙΛΟΘΕΗΣ</v>
      </c>
      <c r="G4" s="70"/>
      <c r="H4" s="89"/>
      <c r="I4" s="90"/>
      <c r="J4" s="91">
        <f>'Week SetUp'!$D$10</f>
        <v>0</v>
      </c>
      <c r="K4" s="90"/>
      <c r="L4" s="72">
        <f>'Week SetUp'!$A$12</f>
        <v>0</v>
      </c>
      <c r="M4" s="90"/>
      <c r="N4" s="89"/>
      <c r="O4" s="90"/>
      <c r="P4" s="89"/>
      <c r="Q4" s="62" t="str">
        <f>'Week SetUp'!$E$10</f>
        <v>ΤΑΜΠΟΣΗ ΤΕΡΕΖΑ</v>
      </c>
    </row>
    <row r="5" spans="1:17" s="18" customFormat="1" ht="9.75">
      <c r="A5" s="93"/>
      <c r="B5" s="94" t="s">
        <v>17</v>
      </c>
      <c r="C5" s="94" t="s">
        <v>18</v>
      </c>
      <c r="D5" s="94" t="s">
        <v>19</v>
      </c>
      <c r="E5" s="95" t="s">
        <v>20</v>
      </c>
      <c r="F5" s="95" t="s">
        <v>12</v>
      </c>
      <c r="G5" s="95"/>
      <c r="H5" s="95" t="s">
        <v>21</v>
      </c>
      <c r="I5" s="95"/>
      <c r="J5" s="94" t="s">
        <v>22</v>
      </c>
      <c r="K5" s="96"/>
      <c r="L5" s="94" t="s">
        <v>52</v>
      </c>
      <c r="M5" s="96"/>
      <c r="N5" s="94" t="s">
        <v>49</v>
      </c>
      <c r="O5" s="96"/>
      <c r="P5" s="94" t="s">
        <v>23</v>
      </c>
      <c r="Q5" s="97"/>
    </row>
    <row r="6" spans="1:17" s="18" customFormat="1" ht="3.75" customHeight="1" thickBot="1">
      <c r="A6" s="98"/>
      <c r="B6" s="99"/>
      <c r="C6" s="69"/>
      <c r="D6" s="99"/>
      <c r="E6" s="100"/>
      <c r="F6" s="100"/>
      <c r="G6" s="101"/>
      <c r="H6" s="100"/>
      <c r="I6" s="102"/>
      <c r="J6" s="99"/>
      <c r="K6" s="102"/>
      <c r="L6" s="99"/>
      <c r="M6" s="102"/>
      <c r="N6" s="99"/>
      <c r="O6" s="102"/>
      <c r="P6" s="99"/>
      <c r="Q6" s="103"/>
    </row>
    <row r="7" spans="1:20" s="46" customFormat="1" ht="9" customHeight="1">
      <c r="A7" s="105" t="s">
        <v>33</v>
      </c>
      <c r="B7" s="107"/>
      <c r="C7" s="107"/>
      <c r="D7" s="108">
        <v>1</v>
      </c>
      <c r="E7" s="109" t="s">
        <v>659</v>
      </c>
      <c r="F7" s="109" t="s">
        <v>660</v>
      </c>
      <c r="G7" s="109"/>
      <c r="H7" s="109"/>
      <c r="I7" s="208"/>
      <c r="J7" s="126" t="str">
        <f>UPPER(IF(OR(I8="a",I8="as"),E7,IF(OR(I8="b",I8="bs"),E8,)))</f>
        <v>ΜΗΤΣΙΟΥ</v>
      </c>
      <c r="K7" s="134"/>
      <c r="L7" s="135"/>
      <c r="M7" s="135"/>
      <c r="N7" s="135"/>
      <c r="O7" s="135"/>
      <c r="P7" s="135"/>
      <c r="Q7" s="135"/>
      <c r="R7" s="118"/>
      <c r="T7" s="119" t="e">
        <f>#REF!</f>
        <v>#REF!</v>
      </c>
    </row>
    <row r="8" spans="1:20" s="46" customFormat="1" ht="9" customHeight="1">
      <c r="A8" s="209" t="s">
        <v>36</v>
      </c>
      <c r="B8" s="107"/>
      <c r="C8" s="107"/>
      <c r="D8" s="108"/>
      <c r="E8" s="128" t="s">
        <v>226</v>
      </c>
      <c r="F8" s="128">
        <f>IF($D8="","",VLOOKUP($D8,#REF!,3))</f>
      </c>
      <c r="G8" s="128"/>
      <c r="H8" s="128">
        <f>IF($D8="","",VLOOKUP($D8,#REF!,4))</f>
      </c>
      <c r="I8" s="210" t="s">
        <v>364</v>
      </c>
      <c r="J8" s="110"/>
      <c r="K8" s="125" t="s">
        <v>821</v>
      </c>
      <c r="L8" s="126" t="str">
        <f>UPPER(IF(OR(K8="a",K8="as"),J7,IF(OR(K8="b",K8="bs"),J9,)))</f>
        <v>ΜΗΤΣΙΟΥ</v>
      </c>
      <c r="M8" s="134"/>
      <c r="N8" s="135"/>
      <c r="O8" s="135"/>
      <c r="P8" s="135"/>
      <c r="Q8" s="135"/>
      <c r="R8" s="118"/>
      <c r="T8" s="127" t="e">
        <f>#REF!</f>
        <v>#REF!</v>
      </c>
    </row>
    <row r="9" spans="1:20" s="46" customFormat="1" ht="9" customHeight="1">
      <c r="A9" s="120" t="s">
        <v>38</v>
      </c>
      <c r="B9" s="107"/>
      <c r="C9" s="107"/>
      <c r="D9" s="108"/>
      <c r="E9" s="128" t="s">
        <v>688</v>
      </c>
      <c r="F9" s="128" t="s">
        <v>689</v>
      </c>
      <c r="G9" s="128"/>
      <c r="H9" s="128">
        <f>IF($D9="","",VLOOKUP($D9,#REF!,4))</f>
      </c>
      <c r="I9" s="208"/>
      <c r="J9" s="126" t="str">
        <f>UPPER(IF(OR(I10="a",I10="as"),E9,IF(OR(I10="b",I10="bs"),E10,)))</f>
        <v>ΓΛΥΝΟΥ</v>
      </c>
      <c r="K9" s="211"/>
      <c r="L9" s="110" t="s">
        <v>833</v>
      </c>
      <c r="M9" s="137"/>
      <c r="N9" s="135"/>
      <c r="O9" s="135"/>
      <c r="P9" s="135"/>
      <c r="Q9" s="135"/>
      <c r="R9" s="118"/>
      <c r="T9" s="127" t="e">
        <f>#REF!</f>
        <v>#REF!</v>
      </c>
    </row>
    <row r="10" spans="1:20" s="46" customFormat="1" ht="9" customHeight="1">
      <c r="A10" s="120" t="s">
        <v>40</v>
      </c>
      <c r="B10" s="107"/>
      <c r="C10" s="107"/>
      <c r="D10" s="108"/>
      <c r="E10" s="128" t="s">
        <v>690</v>
      </c>
      <c r="F10" s="128" t="s">
        <v>691</v>
      </c>
      <c r="G10" s="128"/>
      <c r="H10" s="128">
        <f>IF($D10="","",VLOOKUP($D10,#REF!,4))</f>
      </c>
      <c r="I10" s="210" t="s">
        <v>820</v>
      </c>
      <c r="J10" s="110" t="s">
        <v>838</v>
      </c>
      <c r="K10" s="135"/>
      <c r="L10" s="124" t="s">
        <v>13</v>
      </c>
      <c r="M10" s="133" t="s">
        <v>364</v>
      </c>
      <c r="N10" s="126" t="str">
        <f>UPPER(IF(OR(M10="a",M10="as"),L8,IF(OR(M10="b",M10="bs"),L12,)))</f>
        <v>ΜΗΤΣΙΟΥ</v>
      </c>
      <c r="O10" s="134"/>
      <c r="P10" s="135"/>
      <c r="Q10" s="135"/>
      <c r="R10" s="118"/>
      <c r="T10" s="127" t="e">
        <f>#REF!</f>
        <v>#REF!</v>
      </c>
    </row>
    <row r="11" spans="1:20" s="46" customFormat="1" ht="9" customHeight="1">
      <c r="A11" s="120" t="s">
        <v>42</v>
      </c>
      <c r="B11" s="107"/>
      <c r="C11" s="107"/>
      <c r="D11" s="108"/>
      <c r="E11" s="128" t="s">
        <v>226</v>
      </c>
      <c r="F11" s="128">
        <f>IF($D11="","",VLOOKUP($D11,#REF!,3))</f>
      </c>
      <c r="G11" s="128"/>
      <c r="H11" s="128">
        <f>IF($D11="","",VLOOKUP($D11,#REF!,4))</f>
      </c>
      <c r="I11" s="208"/>
      <c r="J11" s="126" t="str">
        <f>UPPER(IF(OR(I12="a",I12="as"),E11,IF(OR(I12="b",I12="bs"),E12,)))</f>
        <v>ΚΟΥΤΣΑΥΤΗ</v>
      </c>
      <c r="K11" s="134"/>
      <c r="L11" s="212"/>
      <c r="M11" s="213"/>
      <c r="N11" s="110" t="s">
        <v>828</v>
      </c>
      <c r="O11" s="137"/>
      <c r="P11" s="135"/>
      <c r="Q11" s="135"/>
      <c r="R11" s="118"/>
      <c r="T11" s="127" t="e">
        <f>#REF!</f>
        <v>#REF!</v>
      </c>
    </row>
    <row r="12" spans="1:20" s="46" customFormat="1" ht="9" customHeight="1">
      <c r="A12" s="120" t="s">
        <v>43</v>
      </c>
      <c r="B12" s="107"/>
      <c r="C12" s="107"/>
      <c r="D12" s="108"/>
      <c r="E12" s="128" t="s">
        <v>692</v>
      </c>
      <c r="F12" s="128" t="s">
        <v>693</v>
      </c>
      <c r="G12" s="128"/>
      <c r="H12" s="128">
        <f>IF($D12="","",VLOOKUP($D12,#REF!,4))</f>
      </c>
      <c r="I12" s="210" t="s">
        <v>365</v>
      </c>
      <c r="J12" s="110"/>
      <c r="K12" s="125" t="s">
        <v>824</v>
      </c>
      <c r="L12" s="126" t="str">
        <f>UPPER(IF(OR(K12="a",K12="as"),J11,IF(OR(K12="b",K12="bs"),J13,)))</f>
        <v>ΞΗΝΤΑΡΑ</v>
      </c>
      <c r="M12" s="214"/>
      <c r="N12" s="135"/>
      <c r="O12" s="137"/>
      <c r="P12" s="135"/>
      <c r="Q12" s="135"/>
      <c r="R12" s="118"/>
      <c r="T12" s="127" t="e">
        <f>#REF!</f>
        <v>#REF!</v>
      </c>
    </row>
    <row r="13" spans="1:20" s="46" customFormat="1" ht="9" customHeight="1">
      <c r="A13" s="209" t="s">
        <v>45</v>
      </c>
      <c r="B13" s="107"/>
      <c r="C13" s="107"/>
      <c r="D13" s="108"/>
      <c r="E13" s="360" t="s">
        <v>226</v>
      </c>
      <c r="F13" s="360">
        <f>IF($D13="","",VLOOKUP($D13,#REF!,3))</f>
      </c>
      <c r="G13" s="360"/>
      <c r="H13" s="128">
        <f>IF($D13="","",VLOOKUP($D13,#REF!,4))</f>
      </c>
      <c r="I13" s="208"/>
      <c r="J13" s="126" t="str">
        <f>UPPER(IF(OR(I14="a",I14="as"),E13,IF(OR(I14="b",I14="bs"),E14,)))</f>
        <v>ΞΗΝΤΑΡΑ</v>
      </c>
      <c r="K13" s="143"/>
      <c r="L13" s="110" t="s">
        <v>833</v>
      </c>
      <c r="M13" s="135"/>
      <c r="N13" s="135"/>
      <c r="O13" s="137"/>
      <c r="P13" s="135"/>
      <c r="Q13" s="135"/>
      <c r="R13" s="118"/>
      <c r="T13" s="127" t="e">
        <f>#REF!</f>
        <v>#REF!</v>
      </c>
    </row>
    <row r="14" spans="1:20" s="46" customFormat="1" ht="9" customHeight="1">
      <c r="A14" s="146" t="s">
        <v>47</v>
      </c>
      <c r="B14" s="107"/>
      <c r="C14" s="107"/>
      <c r="D14" s="108"/>
      <c r="E14" s="360" t="s">
        <v>694</v>
      </c>
      <c r="F14" s="360" t="s">
        <v>682</v>
      </c>
      <c r="G14" s="360"/>
      <c r="H14" s="109">
        <f>IF($D14="","",VLOOKUP($D14,#REF!,4))</f>
      </c>
      <c r="I14" s="210" t="s">
        <v>365</v>
      </c>
      <c r="J14" s="110"/>
      <c r="K14" s="135"/>
      <c r="L14" s="135"/>
      <c r="M14" s="215"/>
      <c r="N14" s="124" t="s">
        <v>13</v>
      </c>
      <c r="O14" s="133" t="s">
        <v>364</v>
      </c>
      <c r="P14" s="126" t="str">
        <f>UPPER(IF(OR(O14="a",O14="as"),N10,IF(OR(O14="b",O14="bs"),N18,)))</f>
        <v>ΜΗΤΣΙΟΥ</v>
      </c>
      <c r="Q14" s="134"/>
      <c r="R14" s="118"/>
      <c r="T14" s="127" t="e">
        <f>#REF!</f>
        <v>#REF!</v>
      </c>
    </row>
    <row r="15" spans="1:20" s="46" customFormat="1" ht="9" customHeight="1">
      <c r="A15" s="105" t="s">
        <v>53</v>
      </c>
      <c r="B15" s="107"/>
      <c r="C15" s="107"/>
      <c r="D15" s="108">
        <v>10</v>
      </c>
      <c r="E15" s="109" t="s">
        <v>668</v>
      </c>
      <c r="F15" s="109" t="s">
        <v>681</v>
      </c>
      <c r="G15" s="109"/>
      <c r="H15" s="109"/>
      <c r="I15" s="208"/>
      <c r="J15" s="126" t="str">
        <f>UPPER(IF(OR(I16="a",I16="as"),E15,IF(OR(I16="b",I16="bs"),E16,)))</f>
        <v>ΠΑΥΛΗ</v>
      </c>
      <c r="K15" s="134"/>
      <c r="L15" s="135"/>
      <c r="M15" s="135"/>
      <c r="N15" s="135"/>
      <c r="O15" s="137"/>
      <c r="P15" s="110" t="s">
        <v>853</v>
      </c>
      <c r="Q15" s="137"/>
      <c r="R15" s="118"/>
      <c r="T15" s="127" t="e">
        <f>#REF!</f>
        <v>#REF!</v>
      </c>
    </row>
    <row r="16" spans="1:20" s="46" customFormat="1" ht="9" customHeight="1" thickBot="1">
      <c r="A16" s="209" t="s">
        <v>54</v>
      </c>
      <c r="B16" s="107"/>
      <c r="C16" s="107"/>
      <c r="D16" s="108"/>
      <c r="E16" s="128" t="s">
        <v>226</v>
      </c>
      <c r="F16" s="128">
        <f>IF($D16="","",VLOOKUP($D16,#REF!,3))</f>
      </c>
      <c r="G16" s="128"/>
      <c r="H16" s="128">
        <f>IF($D16="","",VLOOKUP($D16,#REF!,4))</f>
      </c>
      <c r="I16" s="210" t="s">
        <v>364</v>
      </c>
      <c r="J16" s="110"/>
      <c r="K16" s="125" t="s">
        <v>824</v>
      </c>
      <c r="L16" s="126" t="str">
        <f>UPPER(IF(OR(K16="a",K16="as"),J15,IF(OR(K16="b",K16="bs"),J17,)))</f>
        <v>ΚΑΡΑΒΑΣΙΛΗ</v>
      </c>
      <c r="M16" s="134"/>
      <c r="N16" s="135"/>
      <c r="O16" s="137"/>
      <c r="P16" s="135"/>
      <c r="Q16" s="137"/>
      <c r="R16" s="118"/>
      <c r="T16" s="142" t="e">
        <f>#REF!</f>
        <v>#REF!</v>
      </c>
    </row>
    <row r="17" spans="1:18" s="46" customFormat="1" ht="9" customHeight="1">
      <c r="A17" s="120" t="s">
        <v>55</v>
      </c>
      <c r="B17" s="107"/>
      <c r="C17" s="107"/>
      <c r="D17" s="108"/>
      <c r="E17" s="128" t="s">
        <v>697</v>
      </c>
      <c r="F17" s="128" t="s">
        <v>698</v>
      </c>
      <c r="G17" s="128"/>
      <c r="H17" s="128">
        <f>IF($D17="","",VLOOKUP($D17,#REF!,4))</f>
      </c>
      <c r="I17" s="208"/>
      <c r="J17" s="126" t="str">
        <f>UPPER(IF(OR(I18="a",I18="as"),E17,IF(OR(I18="b",I18="bs"),E18,)))</f>
        <v>ΚΑΡΑΒΑΣΙΛΗ</v>
      </c>
      <c r="K17" s="211"/>
      <c r="L17" s="110" t="s">
        <v>860</v>
      </c>
      <c r="M17" s="137"/>
      <c r="N17" s="135"/>
      <c r="O17" s="137"/>
      <c r="P17" s="135"/>
      <c r="Q17" s="137"/>
      <c r="R17" s="118"/>
    </row>
    <row r="18" spans="1:18" s="46" customFormat="1" ht="9" customHeight="1">
      <c r="A18" s="120" t="s">
        <v>56</v>
      </c>
      <c r="B18" s="107"/>
      <c r="C18" s="107"/>
      <c r="D18" s="108"/>
      <c r="E18" s="128" t="s">
        <v>226</v>
      </c>
      <c r="F18" s="128">
        <f>IF($D18="","",VLOOKUP($D18,#REF!,3))</f>
      </c>
      <c r="G18" s="128"/>
      <c r="H18" s="128">
        <f>IF($D18="","",VLOOKUP($D18,#REF!,4))</f>
      </c>
      <c r="I18" s="210" t="s">
        <v>363</v>
      </c>
      <c r="J18" s="110"/>
      <c r="K18" s="135"/>
      <c r="L18" s="124" t="s">
        <v>13</v>
      </c>
      <c r="M18" s="133" t="s">
        <v>820</v>
      </c>
      <c r="N18" s="126" t="str">
        <f>UPPER(IF(OR(M18="a",M18="as"),L16,IF(OR(M18="b",M18="bs"),L20,)))</f>
        <v>ΚΑΡΑΒΑΣΙΛΗ</v>
      </c>
      <c r="O18" s="143"/>
      <c r="P18" s="135"/>
      <c r="Q18" s="137"/>
      <c r="R18" s="118"/>
    </row>
    <row r="19" spans="1:18" s="46" customFormat="1" ht="9" customHeight="1">
      <c r="A19" s="120" t="s">
        <v>57</v>
      </c>
      <c r="B19" s="107"/>
      <c r="C19" s="107"/>
      <c r="D19" s="108"/>
      <c r="E19" s="128" t="s">
        <v>226</v>
      </c>
      <c r="F19" s="128">
        <f>IF($D19="","",VLOOKUP($D19,#REF!,3))</f>
      </c>
      <c r="G19" s="128"/>
      <c r="H19" s="128">
        <f>IF($D19="","",VLOOKUP($D19,#REF!,4))</f>
      </c>
      <c r="I19" s="208"/>
      <c r="J19" s="126" t="str">
        <f>UPPER(IF(OR(I20="a",I20="as"),E19,IF(OR(I20="b",I20="bs"),E20,)))</f>
        <v>JULIE</v>
      </c>
      <c r="K19" s="134"/>
      <c r="L19" s="212"/>
      <c r="M19" s="213"/>
      <c r="N19" s="110" t="s">
        <v>879</v>
      </c>
      <c r="O19" s="135"/>
      <c r="P19" s="135"/>
      <c r="Q19" s="137"/>
      <c r="R19" s="118"/>
    </row>
    <row r="20" spans="1:18" s="46" customFormat="1" ht="9" customHeight="1">
      <c r="A20" s="120" t="s">
        <v>58</v>
      </c>
      <c r="B20" s="107"/>
      <c r="C20" s="107"/>
      <c r="D20" s="108"/>
      <c r="E20" s="128" t="s">
        <v>701</v>
      </c>
      <c r="F20" s="128" t="s">
        <v>702</v>
      </c>
      <c r="G20" s="128"/>
      <c r="H20" s="128">
        <f>IF($D20="","",VLOOKUP($D20,#REF!,4))</f>
      </c>
      <c r="I20" s="210" t="s">
        <v>365</v>
      </c>
      <c r="J20" s="110"/>
      <c r="K20" s="125" t="s">
        <v>844</v>
      </c>
      <c r="L20" s="126" t="str">
        <f>UPPER(IF(OR(K20="a",K20="as"),J19,IF(OR(K20="b",K20="bs"),J21,)))</f>
        <v>ΣΤΑΣΙΝΟΠΟΥΛΟΥ</v>
      </c>
      <c r="M20" s="214"/>
      <c r="N20" s="135"/>
      <c r="O20" s="135"/>
      <c r="P20" s="135"/>
      <c r="Q20" s="137"/>
      <c r="R20" s="118"/>
    </row>
    <row r="21" spans="1:18" s="46" customFormat="1" ht="9" customHeight="1">
      <c r="A21" s="209" t="s">
        <v>59</v>
      </c>
      <c r="B21" s="107"/>
      <c r="C21" s="107"/>
      <c r="D21" s="108"/>
      <c r="E21" s="128" t="s">
        <v>226</v>
      </c>
      <c r="F21" s="128">
        <f>IF($D21="","",VLOOKUP($D21,#REF!,3))</f>
      </c>
      <c r="G21" s="128"/>
      <c r="H21" s="128">
        <f>IF($D21="","",VLOOKUP($D21,#REF!,4))</f>
      </c>
      <c r="I21" s="208"/>
      <c r="J21" s="126" t="str">
        <f>UPPER(IF(OR(I22="a",I22="as"),E21,IF(OR(I22="b",I22="bs"),E22,)))</f>
        <v>ΣΤΑΣΙΝΟΠΟΥΛΟΥ</v>
      </c>
      <c r="K21" s="143"/>
      <c r="L21" s="110" t="s">
        <v>889</v>
      </c>
      <c r="M21" s="135"/>
      <c r="N21" s="135"/>
      <c r="O21" s="135"/>
      <c r="P21" s="135"/>
      <c r="Q21" s="137"/>
      <c r="R21" s="118"/>
    </row>
    <row r="22" spans="1:18" s="46" customFormat="1" ht="9" customHeight="1">
      <c r="A22" s="146" t="s">
        <v>60</v>
      </c>
      <c r="B22" s="107"/>
      <c r="C22" s="107"/>
      <c r="D22" s="108">
        <v>5</v>
      </c>
      <c r="E22" s="109" t="s">
        <v>664</v>
      </c>
      <c r="F22" s="109" t="s">
        <v>677</v>
      </c>
      <c r="G22" s="109"/>
      <c r="H22" s="109"/>
      <c r="I22" s="210" t="s">
        <v>366</v>
      </c>
      <c r="J22" s="110"/>
      <c r="K22" s="135"/>
      <c r="L22" s="135"/>
      <c r="M22" s="215"/>
      <c r="N22" s="216" t="s">
        <v>61</v>
      </c>
      <c r="O22" s="205"/>
      <c r="P22" s="126" t="str">
        <f>UPPER(IF(OR(O23="a",O23="as"),P14,IF(OR(O23="b",O23="bs"),P30,)))</f>
        <v>ΧΡΙΣΤΟΠΟΥΛΟΥ</v>
      </c>
      <c r="Q22" s="206"/>
      <c r="R22" s="118"/>
    </row>
    <row r="23" spans="1:18" s="46" customFormat="1" ht="9" customHeight="1">
      <c r="A23" s="105" t="s">
        <v>62</v>
      </c>
      <c r="B23" s="107"/>
      <c r="C23" s="107"/>
      <c r="D23" s="108">
        <v>4</v>
      </c>
      <c r="E23" s="109" t="s">
        <v>663</v>
      </c>
      <c r="F23" s="109" t="s">
        <v>675</v>
      </c>
      <c r="G23" s="109"/>
      <c r="H23" s="109"/>
      <c r="I23" s="208"/>
      <c r="J23" s="126" t="str">
        <f>UPPER(IF(OR(I24="a",I24="as"),E23,IF(OR(I24="b",I24="bs"),E24,)))</f>
        <v>ΣΚΟΥΦΑΛΟΥ</v>
      </c>
      <c r="K23" s="134"/>
      <c r="L23" s="135"/>
      <c r="M23" s="135"/>
      <c r="N23" s="124" t="s">
        <v>13</v>
      </c>
      <c r="O23" s="207" t="s">
        <v>366</v>
      </c>
      <c r="P23" s="110" t="s">
        <v>961</v>
      </c>
      <c r="Q23" s="201"/>
      <c r="R23" s="118"/>
    </row>
    <row r="24" spans="1:18" s="46" customFormat="1" ht="9" customHeight="1">
      <c r="A24" s="209" t="s">
        <v>63</v>
      </c>
      <c r="B24" s="107"/>
      <c r="C24" s="107"/>
      <c r="D24" s="108"/>
      <c r="E24" s="128" t="s">
        <v>226</v>
      </c>
      <c r="F24" s="128">
        <f>IF($D24="","",VLOOKUP($D24,#REF!,3))</f>
      </c>
      <c r="G24" s="128"/>
      <c r="H24" s="128">
        <f>IF($D24="","",VLOOKUP($D24,#REF!,4))</f>
      </c>
      <c r="I24" s="210" t="s">
        <v>364</v>
      </c>
      <c r="J24" s="110"/>
      <c r="K24" s="125" t="s">
        <v>821</v>
      </c>
      <c r="L24" s="126" t="str">
        <f>UPPER(IF(OR(K24="a",K24="as"),J23,IF(OR(K24="b",K24="bs"),J25,)))</f>
        <v>ΣΚΟΥΦΑΛΟΥ</v>
      </c>
      <c r="M24" s="134"/>
      <c r="N24" s="135"/>
      <c r="O24" s="135"/>
      <c r="P24" s="135"/>
      <c r="Q24" s="137"/>
      <c r="R24" s="118"/>
    </row>
    <row r="25" spans="1:18" s="46" customFormat="1" ht="9" customHeight="1">
      <c r="A25" s="120" t="s">
        <v>64</v>
      </c>
      <c r="B25" s="107"/>
      <c r="C25" s="107"/>
      <c r="D25" s="108"/>
      <c r="E25" s="128" t="s">
        <v>703</v>
      </c>
      <c r="F25" s="128" t="s">
        <v>704</v>
      </c>
      <c r="G25" s="128"/>
      <c r="H25" s="128">
        <f>IF($D25="","",VLOOKUP($D25,#REF!,4))</f>
      </c>
      <c r="I25" s="208"/>
      <c r="J25" s="126" t="str">
        <f>UPPER(IF(OR(I26="a",I26="as"),E25,IF(OR(I26="b",I26="bs"),E26,)))</f>
        <v>ΚΙΜΩΝΙΔΟΥ</v>
      </c>
      <c r="K25" s="211"/>
      <c r="L25" s="110" t="s">
        <v>886</v>
      </c>
      <c r="M25" s="137"/>
      <c r="N25" s="135"/>
      <c r="O25" s="135"/>
      <c r="P25" s="135"/>
      <c r="Q25" s="137"/>
      <c r="R25" s="118"/>
    </row>
    <row r="26" spans="1:18" s="46" customFormat="1" ht="9" customHeight="1">
      <c r="A26" s="120" t="s">
        <v>65</v>
      </c>
      <c r="B26" s="107"/>
      <c r="C26" s="107"/>
      <c r="D26" s="108"/>
      <c r="E26" s="128" t="s">
        <v>226</v>
      </c>
      <c r="F26" s="128">
        <f>IF($D26="","",VLOOKUP($D26,#REF!,3))</f>
      </c>
      <c r="G26" s="128"/>
      <c r="H26" s="128">
        <f>IF($D26="","",VLOOKUP($D26,#REF!,4))</f>
      </c>
      <c r="I26" s="210" t="s">
        <v>363</v>
      </c>
      <c r="J26" s="110"/>
      <c r="K26" s="135"/>
      <c r="L26" s="124" t="s">
        <v>13</v>
      </c>
      <c r="M26" s="133" t="s">
        <v>364</v>
      </c>
      <c r="N26" s="126" t="str">
        <f>UPPER(IF(OR(M26="a",M26="as"),L24,IF(OR(M26="b",M26="bs"),L28,)))</f>
        <v>ΣΚΟΥΦΑΛΟΥ</v>
      </c>
      <c r="O26" s="134"/>
      <c r="P26" s="135"/>
      <c r="Q26" s="137"/>
      <c r="R26" s="118"/>
    </row>
    <row r="27" spans="1:18" s="46" customFormat="1" ht="9" customHeight="1">
      <c r="A27" s="120" t="s">
        <v>66</v>
      </c>
      <c r="B27" s="107"/>
      <c r="C27" s="107"/>
      <c r="D27" s="108"/>
      <c r="E27" s="128" t="s">
        <v>707</v>
      </c>
      <c r="F27" s="128" t="s">
        <v>708</v>
      </c>
      <c r="G27" s="128"/>
      <c r="H27" s="128">
        <f>IF($D27="","",VLOOKUP($D27,#REF!,4))</f>
      </c>
      <c r="I27" s="208"/>
      <c r="J27" s="126" t="str">
        <f>UPPER(IF(OR(I28="a",I28="as"),E27,IF(OR(I28="b",I28="bs"),E28,)))</f>
        <v>ΔΡΟΣΟΠΟΥΛΟΥ</v>
      </c>
      <c r="K27" s="134"/>
      <c r="L27" s="212"/>
      <c r="M27" s="213"/>
      <c r="N27" s="110" t="s">
        <v>831</v>
      </c>
      <c r="O27" s="137"/>
      <c r="P27" s="135"/>
      <c r="Q27" s="137"/>
      <c r="R27" s="118"/>
    </row>
    <row r="28" spans="1:18" s="46" customFormat="1" ht="9" customHeight="1">
      <c r="A28" s="120" t="s">
        <v>67</v>
      </c>
      <c r="B28" s="107"/>
      <c r="C28" s="107"/>
      <c r="D28" s="108"/>
      <c r="E28" s="128" t="s">
        <v>815</v>
      </c>
      <c r="F28" s="128" t="s">
        <v>709</v>
      </c>
      <c r="G28" s="128"/>
      <c r="H28" s="128">
        <f>IF($D28="","",VLOOKUP($D28,#REF!,4))</f>
      </c>
      <c r="I28" s="210" t="s">
        <v>363</v>
      </c>
      <c r="J28" s="110" t="s">
        <v>819</v>
      </c>
      <c r="K28" s="125" t="s">
        <v>844</v>
      </c>
      <c r="L28" s="126" t="str">
        <f>UPPER(IF(OR(K28="a",K28="as"),J27,IF(OR(K28="b",K28="bs"),J29,)))</f>
        <v>ΚΑΡΑΝΤΑΛΗ</v>
      </c>
      <c r="M28" s="214"/>
      <c r="N28" s="135"/>
      <c r="O28" s="137"/>
      <c r="P28" s="135"/>
      <c r="Q28" s="137"/>
      <c r="R28" s="118"/>
    </row>
    <row r="29" spans="1:18" s="46" customFormat="1" ht="9" customHeight="1">
      <c r="A29" s="209" t="s">
        <v>68</v>
      </c>
      <c r="B29" s="107"/>
      <c r="C29" s="107"/>
      <c r="D29" s="108"/>
      <c r="E29" s="128" t="s">
        <v>226</v>
      </c>
      <c r="F29" s="128">
        <f>IF($D29="","",VLOOKUP($D29,#REF!,3))</f>
      </c>
      <c r="G29" s="128"/>
      <c r="H29" s="128">
        <f>IF($D29="","",VLOOKUP($D29,#REF!,4))</f>
      </c>
      <c r="I29" s="208"/>
      <c r="J29" s="126" t="str">
        <f>UPPER(IF(OR(I30="a",I30="as"),E29,IF(OR(I30="b",I30="bs"),E30,)))</f>
        <v>ΚΑΡΑΝΤΑΛΗ</v>
      </c>
      <c r="K29" s="143"/>
      <c r="L29" s="110" t="s">
        <v>827</v>
      </c>
      <c r="M29" s="135"/>
      <c r="N29" s="135"/>
      <c r="O29" s="137"/>
      <c r="P29" s="135"/>
      <c r="Q29" s="137"/>
      <c r="R29" s="118"/>
    </row>
    <row r="30" spans="1:18" s="46" customFormat="1" ht="9" customHeight="1">
      <c r="A30" s="146" t="s">
        <v>69</v>
      </c>
      <c r="B30" s="107"/>
      <c r="C30" s="107"/>
      <c r="D30" s="108">
        <v>14</v>
      </c>
      <c r="E30" s="109" t="s">
        <v>672</v>
      </c>
      <c r="F30" s="109" t="s">
        <v>684</v>
      </c>
      <c r="G30" s="109"/>
      <c r="H30" s="109"/>
      <c r="I30" s="210" t="s">
        <v>366</v>
      </c>
      <c r="J30" s="110"/>
      <c r="K30" s="135"/>
      <c r="L30" s="135"/>
      <c r="M30" s="215"/>
      <c r="N30" s="124" t="s">
        <v>13</v>
      </c>
      <c r="O30" s="133" t="s">
        <v>366</v>
      </c>
      <c r="P30" s="126" t="str">
        <f>UPPER(IF(OR(O30="a",O30="as"),N26,IF(OR(O30="b",O30="bs"),N34,)))</f>
        <v>ΧΡΙΣΤΟΠΟΥΛΟΥ</v>
      </c>
      <c r="Q30" s="143"/>
      <c r="R30" s="118"/>
    </row>
    <row r="31" spans="1:18" s="46" customFormat="1" ht="9" customHeight="1">
      <c r="A31" s="105" t="s">
        <v>70</v>
      </c>
      <c r="B31" s="107"/>
      <c r="C31" s="107"/>
      <c r="D31" s="108">
        <v>11</v>
      </c>
      <c r="E31" s="109" t="s">
        <v>669</v>
      </c>
      <c r="F31" s="109" t="s">
        <v>646</v>
      </c>
      <c r="G31" s="109"/>
      <c r="H31" s="109"/>
      <c r="I31" s="208"/>
      <c r="J31" s="126" t="str">
        <f>UPPER(IF(OR(I32="a",I32="as"),E31,IF(OR(I32="b",I32="bs"),E32,)))</f>
        <v>ΣΩΤΗΡΟΠΟΥΛΟΥ</v>
      </c>
      <c r="K31" s="134"/>
      <c r="L31" s="135"/>
      <c r="M31" s="135"/>
      <c r="N31" s="135"/>
      <c r="O31" s="137"/>
      <c r="P31" s="110" t="s">
        <v>920</v>
      </c>
      <c r="Q31" s="135"/>
      <c r="R31" s="118"/>
    </row>
    <row r="32" spans="1:18" s="46" customFormat="1" ht="9" customHeight="1">
      <c r="A32" s="209" t="s">
        <v>71</v>
      </c>
      <c r="B32" s="107"/>
      <c r="C32" s="107"/>
      <c r="D32" s="108"/>
      <c r="E32" s="128" t="s">
        <v>226</v>
      </c>
      <c r="F32" s="128">
        <f>IF($D32="","",VLOOKUP($D32,#REF!,3))</f>
      </c>
      <c r="G32" s="128"/>
      <c r="H32" s="128">
        <f>IF($D32="","",VLOOKUP($D32,#REF!,4))</f>
      </c>
      <c r="I32" s="210" t="s">
        <v>364</v>
      </c>
      <c r="J32" s="110"/>
      <c r="K32" s="125" t="s">
        <v>824</v>
      </c>
      <c r="L32" s="126" t="str">
        <f>UPPER(IF(OR(K32="a",K32="as"),J31,IF(OR(K32="b",K32="bs"),J33,)))</f>
        <v>ΜΙΚΑΪΤΣ</v>
      </c>
      <c r="M32" s="134"/>
      <c r="N32" s="135"/>
      <c r="O32" s="137"/>
      <c r="P32" s="135"/>
      <c r="Q32" s="135"/>
      <c r="R32" s="118"/>
    </row>
    <row r="33" spans="1:18" s="46" customFormat="1" ht="9" customHeight="1">
      <c r="A33" s="120" t="s">
        <v>72</v>
      </c>
      <c r="B33" s="107"/>
      <c r="C33" s="107"/>
      <c r="D33" s="108"/>
      <c r="E33" s="128" t="s">
        <v>705</v>
      </c>
      <c r="F33" s="128" t="s">
        <v>706</v>
      </c>
      <c r="G33" s="128"/>
      <c r="H33" s="128">
        <f>IF($D33="","",VLOOKUP($D33,#REF!,4))</f>
      </c>
      <c r="I33" s="208"/>
      <c r="J33" s="126" t="str">
        <f>UPPER(IF(OR(I34="a",I34="as"),E33,IF(OR(I34="b",I34="bs"),E34,)))</f>
        <v>ΜΙΚΑΪΤΣ</v>
      </c>
      <c r="K33" s="211"/>
      <c r="L33" s="110" t="s">
        <v>827</v>
      </c>
      <c r="M33" s="137"/>
      <c r="N33" s="135"/>
      <c r="O33" s="137"/>
      <c r="P33" s="135"/>
      <c r="Q33" s="135"/>
      <c r="R33" s="118"/>
    </row>
    <row r="34" spans="1:18" s="46" customFormat="1" ht="9" customHeight="1">
      <c r="A34" s="120" t="s">
        <v>73</v>
      </c>
      <c r="B34" s="107"/>
      <c r="C34" s="107"/>
      <c r="D34" s="108"/>
      <c r="E34" s="128" t="s">
        <v>226</v>
      </c>
      <c r="F34" s="128">
        <f>IF($D34="","",VLOOKUP($D34,#REF!,3))</f>
      </c>
      <c r="G34" s="128"/>
      <c r="H34" s="128">
        <f>IF($D34="","",VLOOKUP($D34,#REF!,4))</f>
      </c>
      <c r="I34" s="210" t="s">
        <v>363</v>
      </c>
      <c r="J34" s="110"/>
      <c r="K34" s="135"/>
      <c r="L34" s="124" t="s">
        <v>13</v>
      </c>
      <c r="M34" s="133" t="s">
        <v>844</v>
      </c>
      <c r="N34" s="126" t="str">
        <f>UPPER(IF(OR(M34="a",M34="as"),L32,IF(OR(M34="b",M34="bs"),L36,)))</f>
        <v>ΧΡΙΣΤΟΠΟΥΛΟΥ</v>
      </c>
      <c r="O34" s="143"/>
      <c r="P34" s="135"/>
      <c r="Q34" s="135"/>
      <c r="R34" s="118"/>
    </row>
    <row r="35" spans="1:18" s="46" customFormat="1" ht="9" customHeight="1">
      <c r="A35" s="120" t="s">
        <v>74</v>
      </c>
      <c r="B35" s="107"/>
      <c r="C35" s="107"/>
      <c r="D35" s="108"/>
      <c r="E35" s="128" t="s">
        <v>710</v>
      </c>
      <c r="F35" s="128" t="s">
        <v>711</v>
      </c>
      <c r="G35" s="128"/>
      <c r="H35" s="128">
        <f>IF($D35="","",VLOOKUP($D35,#REF!,4))</f>
      </c>
      <c r="I35" s="208"/>
      <c r="J35" s="126" t="str">
        <f>UPPER(IF(OR(I36="a",I36="as"),E35,IF(OR(I36="b",I36="bs"),E36,)))</f>
        <v>ΠΑΠΑΝΙΚΟΛΑΟΥ</v>
      </c>
      <c r="K35" s="134"/>
      <c r="L35" s="212"/>
      <c r="M35" s="213"/>
      <c r="N35" s="110" t="s">
        <v>831</v>
      </c>
      <c r="O35" s="135"/>
      <c r="P35" s="135"/>
      <c r="Q35" s="135"/>
      <c r="R35" s="118"/>
    </row>
    <row r="36" spans="1:18" s="46" customFormat="1" ht="9" customHeight="1">
      <c r="A36" s="120" t="s">
        <v>75</v>
      </c>
      <c r="B36" s="107"/>
      <c r="C36" s="107"/>
      <c r="D36" s="108"/>
      <c r="E36" s="128" t="s">
        <v>712</v>
      </c>
      <c r="F36" s="128" t="s">
        <v>713</v>
      </c>
      <c r="G36" s="128"/>
      <c r="H36" s="128">
        <f>IF($D36="","",VLOOKUP($D36,#REF!,4))</f>
      </c>
      <c r="I36" s="210" t="s">
        <v>820</v>
      </c>
      <c r="J36" s="110" t="s">
        <v>819</v>
      </c>
      <c r="K36" s="125" t="s">
        <v>844</v>
      </c>
      <c r="L36" s="126" t="str">
        <f>UPPER(IF(OR(K36="a",K36="as"),J35,IF(OR(K36="b",K36="bs"),J37,)))</f>
        <v>ΧΡΙΣΤΟΠΟΥΛΟΥ</v>
      </c>
      <c r="M36" s="214"/>
      <c r="N36" s="217" t="s">
        <v>24</v>
      </c>
      <c r="O36" s="218"/>
      <c r="P36" s="217" t="s">
        <v>25</v>
      </c>
      <c r="Q36" s="218"/>
      <c r="R36" s="118"/>
    </row>
    <row r="37" spans="1:18" s="46" customFormat="1" ht="9" customHeight="1">
      <c r="A37" s="209" t="s">
        <v>76</v>
      </c>
      <c r="B37" s="107"/>
      <c r="C37" s="107"/>
      <c r="D37" s="108"/>
      <c r="E37" s="128" t="s">
        <v>226</v>
      </c>
      <c r="F37" s="128">
        <f>IF($D37="","",VLOOKUP($D37,#REF!,3))</f>
      </c>
      <c r="G37" s="128"/>
      <c r="H37" s="128">
        <f>IF($D37="","",VLOOKUP($D37,#REF!,4))</f>
      </c>
      <c r="I37" s="208"/>
      <c r="J37" s="126" t="str">
        <f>UPPER(IF(OR(I38="a",I38="as"),E37,IF(OR(I38="b",I38="bs"),E38,)))</f>
        <v>ΧΡΙΣΤΟΠΟΥΛΟΥ</v>
      </c>
      <c r="K37" s="143"/>
      <c r="L37" s="110" t="s">
        <v>831</v>
      </c>
      <c r="M37" s="135"/>
      <c r="N37" s="219" t="str">
        <f>UPPER(IF(OR(O23="a",O23="as"),P14,IF(OR(O23="b",O23="bs"),P30,)))</f>
        <v>ΧΡΙΣΤΟΠΟΥΛΟΥ</v>
      </c>
      <c r="O37" s="220"/>
      <c r="P37" s="217"/>
      <c r="Q37" s="218"/>
      <c r="R37" s="118"/>
    </row>
    <row r="38" spans="1:18" s="46" customFormat="1" ht="9" customHeight="1">
      <c r="A38" s="146" t="s">
        <v>77</v>
      </c>
      <c r="B38" s="107"/>
      <c r="C38" s="107"/>
      <c r="D38" s="108">
        <v>7</v>
      </c>
      <c r="E38" s="109" t="s">
        <v>651</v>
      </c>
      <c r="F38" s="109" t="s">
        <v>678</v>
      </c>
      <c r="G38" s="109"/>
      <c r="H38" s="109"/>
      <c r="I38" s="210" t="s">
        <v>366</v>
      </c>
      <c r="J38" s="110"/>
      <c r="K38" s="135"/>
      <c r="L38" s="135"/>
      <c r="M38" s="221"/>
      <c r="N38" s="222" t="s">
        <v>13</v>
      </c>
      <c r="O38" s="223" t="s">
        <v>365</v>
      </c>
      <c r="P38" s="219" t="str">
        <f>UPPER(IF(OR(O38="a",O38="as"),N37,IF(OR(O38="b",O38="bs"),N39,)))</f>
        <v>ΠΑΝΑΓΙΩΤΙΔΟΥ</v>
      </c>
      <c r="Q38" s="220"/>
      <c r="R38" s="118"/>
    </row>
    <row r="39" spans="1:18" s="46" customFormat="1" ht="9" customHeight="1">
      <c r="A39" s="105" t="s">
        <v>78</v>
      </c>
      <c r="B39" s="107"/>
      <c r="C39" s="107"/>
      <c r="D39" s="108">
        <v>6</v>
      </c>
      <c r="E39" s="109" t="s">
        <v>665</v>
      </c>
      <c r="F39" s="109" t="s">
        <v>679</v>
      </c>
      <c r="G39" s="109"/>
      <c r="H39" s="109"/>
      <c r="I39" s="208"/>
      <c r="J39" s="126" t="str">
        <f>UPPER(IF(OR(I40="a",I40="as"),E39,IF(OR(I40="b",I40="bs"),E40,)))</f>
        <v>ΣΤΕΦΑΝΙΔΟΥ</v>
      </c>
      <c r="K39" s="134"/>
      <c r="L39" s="135"/>
      <c r="M39" s="204"/>
      <c r="N39" s="219" t="str">
        <f>UPPER(IF(OR(O55="a",O55="as"),P46,IF(OR(O55="b",O55="bs"),P62,)))</f>
        <v>ΠΑΝΑΓΙΩΤΙΔΟΥ</v>
      </c>
      <c r="O39" s="224"/>
      <c r="P39" s="218" t="s">
        <v>965</v>
      </c>
      <c r="Q39" s="218"/>
      <c r="R39" s="118"/>
    </row>
    <row r="40" spans="1:18" s="46" customFormat="1" ht="9" customHeight="1">
      <c r="A40" s="209" t="s">
        <v>79</v>
      </c>
      <c r="B40" s="107"/>
      <c r="C40" s="107"/>
      <c r="D40" s="108"/>
      <c r="E40" s="128" t="s">
        <v>226</v>
      </c>
      <c r="F40" s="128">
        <f>IF($D40="","",VLOOKUP($D40,#REF!,3))</f>
      </c>
      <c r="G40" s="128"/>
      <c r="H40" s="128">
        <f>IF($D40="","",VLOOKUP($D40,#REF!,4))</f>
      </c>
      <c r="I40" s="210" t="s">
        <v>364</v>
      </c>
      <c r="J40" s="110"/>
      <c r="K40" s="125" t="s">
        <v>821</v>
      </c>
      <c r="L40" s="126" t="str">
        <f>UPPER(IF(OR(K40="a",K40="as"),J39,IF(OR(K40="b",K40="bs"),J41,)))</f>
        <v>ΣΤΕΦΑΝΙΔΟΥ</v>
      </c>
      <c r="M40" s="134"/>
      <c r="N40" s="218"/>
      <c r="O40" s="218"/>
      <c r="P40" s="218"/>
      <c r="Q40" s="218"/>
      <c r="R40" s="118"/>
    </row>
    <row r="41" spans="1:18" s="46" customFormat="1" ht="9" customHeight="1">
      <c r="A41" s="120" t="s">
        <v>80</v>
      </c>
      <c r="B41" s="107"/>
      <c r="C41" s="107"/>
      <c r="D41" s="108"/>
      <c r="E41" s="128" t="s">
        <v>714</v>
      </c>
      <c r="F41" s="128" t="s">
        <v>715</v>
      </c>
      <c r="G41" s="128"/>
      <c r="H41" s="128">
        <f>IF($D41="","",VLOOKUP($D41,#REF!,4))</f>
      </c>
      <c r="I41" s="208"/>
      <c r="J41" s="126" t="str">
        <f>UPPER(IF(OR(I42="a",I42="as"),E41,IF(OR(I42="b",I42="bs"),E42,)))</f>
        <v>ΓΙΑΝΙΤΗ</v>
      </c>
      <c r="K41" s="211"/>
      <c r="L41" s="110" t="s">
        <v>819</v>
      </c>
      <c r="M41" s="137"/>
      <c r="N41" s="218"/>
      <c r="O41" s="218"/>
      <c r="P41" s="218"/>
      <c r="Q41" s="218"/>
      <c r="R41" s="118"/>
    </row>
    <row r="42" spans="1:18" s="46" customFormat="1" ht="9" customHeight="1">
      <c r="A42" s="120" t="s">
        <v>81</v>
      </c>
      <c r="B42" s="107"/>
      <c r="C42" s="107"/>
      <c r="D42" s="108"/>
      <c r="E42" s="128" t="s">
        <v>226</v>
      </c>
      <c r="F42" s="128">
        <f>IF($D42="","",VLOOKUP($D42,#REF!,3))</f>
      </c>
      <c r="G42" s="128"/>
      <c r="H42" s="128">
        <f>IF($D42="","",VLOOKUP($D42,#REF!,4))</f>
      </c>
      <c r="I42" s="210" t="s">
        <v>363</v>
      </c>
      <c r="J42" s="110"/>
      <c r="K42" s="135"/>
      <c r="L42" s="124" t="s">
        <v>13</v>
      </c>
      <c r="M42" s="133" t="s">
        <v>821</v>
      </c>
      <c r="N42" s="126" t="str">
        <f>UPPER(IF(OR(M42="a",M42="as"),L40,IF(OR(M42="b",M42="bs"),L44,)))</f>
        <v>ΣΤΕΦΑΝΙΔΟΥ</v>
      </c>
      <c r="O42" s="134"/>
      <c r="P42" s="135"/>
      <c r="Q42" s="135"/>
      <c r="R42" s="118"/>
    </row>
    <row r="43" spans="1:18" s="46" customFormat="1" ht="9" customHeight="1">
      <c r="A43" s="120" t="s">
        <v>82</v>
      </c>
      <c r="B43" s="107"/>
      <c r="C43" s="107"/>
      <c r="D43" s="108"/>
      <c r="E43" s="128" t="s">
        <v>699</v>
      </c>
      <c r="F43" s="128" t="s">
        <v>700</v>
      </c>
      <c r="G43" s="128"/>
      <c r="H43" s="128">
        <f>IF($D43="","",VLOOKUP($D43,#REF!,4))</f>
      </c>
      <c r="I43" s="208"/>
      <c r="J43" s="126" t="str">
        <f>UPPER(IF(OR(I44="a",I44="as"),E43,IF(OR(I44="b",I44="bs"),E44,)))</f>
        <v>ΠΑΥΛΑΚΗ</v>
      </c>
      <c r="K43" s="134"/>
      <c r="L43" s="212"/>
      <c r="M43" s="213"/>
      <c r="N43" s="110" t="s">
        <v>830</v>
      </c>
      <c r="O43" s="137"/>
      <c r="P43" s="135"/>
      <c r="Q43" s="135"/>
      <c r="R43" s="118"/>
    </row>
    <row r="44" spans="1:18" s="46" customFormat="1" ht="9" customHeight="1">
      <c r="A44" s="120" t="s">
        <v>83</v>
      </c>
      <c r="B44" s="107"/>
      <c r="C44" s="107"/>
      <c r="D44" s="108"/>
      <c r="E44" s="128" t="s">
        <v>716</v>
      </c>
      <c r="F44" s="128" t="s">
        <v>686</v>
      </c>
      <c r="G44" s="128"/>
      <c r="H44" s="128">
        <f>IF($D44="","",VLOOKUP($D44,#REF!,4))</f>
      </c>
      <c r="I44" s="210" t="s">
        <v>824</v>
      </c>
      <c r="J44" s="110" t="s">
        <v>819</v>
      </c>
      <c r="K44" s="125" t="s">
        <v>820</v>
      </c>
      <c r="L44" s="126" t="str">
        <f>UPPER(IF(OR(K44="a",K44="as"),J43,IF(OR(K44="b",K44="bs"),J45,)))</f>
        <v>ΠΑΥΛΑΚΗ</v>
      </c>
      <c r="M44" s="214"/>
      <c r="N44" s="135"/>
      <c r="O44" s="137"/>
      <c r="P44" s="135"/>
      <c r="Q44" s="135"/>
      <c r="R44" s="118"/>
    </row>
    <row r="45" spans="1:18" s="46" customFormat="1" ht="9" customHeight="1">
      <c r="A45" s="209" t="s">
        <v>84</v>
      </c>
      <c r="B45" s="107"/>
      <c r="C45" s="107"/>
      <c r="D45" s="108"/>
      <c r="E45" s="128" t="s">
        <v>226</v>
      </c>
      <c r="F45" s="128">
        <f>IF($D45="","",VLOOKUP($D45,#REF!,3))</f>
      </c>
      <c r="G45" s="128"/>
      <c r="H45" s="128">
        <f>IF($D45="","",VLOOKUP($D45,#REF!,4))</f>
      </c>
      <c r="I45" s="208"/>
      <c r="J45" s="126" t="str">
        <f>UPPER(IF(OR(I46="a",I46="as"),E45,IF(OR(I46="b",I46="bs"),E46,)))</f>
        <v>ΖΑΝΤΕ</v>
      </c>
      <c r="K45" s="143"/>
      <c r="L45" s="110" t="s">
        <v>819</v>
      </c>
      <c r="M45" s="135"/>
      <c r="N45" s="135"/>
      <c r="O45" s="137"/>
      <c r="P45" s="135"/>
      <c r="Q45" s="135"/>
      <c r="R45" s="118"/>
    </row>
    <row r="46" spans="1:18" s="46" customFormat="1" ht="9" customHeight="1">
      <c r="A46" s="146" t="s">
        <v>85</v>
      </c>
      <c r="B46" s="107"/>
      <c r="C46" s="107"/>
      <c r="D46" s="108">
        <v>9</v>
      </c>
      <c r="E46" s="109" t="s">
        <v>667</v>
      </c>
      <c r="F46" s="109" t="s">
        <v>682</v>
      </c>
      <c r="G46" s="109"/>
      <c r="H46" s="109"/>
      <c r="I46" s="210" t="s">
        <v>366</v>
      </c>
      <c r="J46" s="110"/>
      <c r="K46" s="135"/>
      <c r="L46" s="135"/>
      <c r="M46" s="215"/>
      <c r="N46" s="124" t="s">
        <v>13</v>
      </c>
      <c r="O46" s="133" t="s">
        <v>365</v>
      </c>
      <c r="P46" s="126" t="str">
        <f>UPPER(IF(OR(O46="a",O46="as"),N42,IF(OR(O46="b",O46="bs"),N50,)))</f>
        <v>ΠΑΝΑΓΙΩΤΙΔΟΥ</v>
      </c>
      <c r="Q46" s="134"/>
      <c r="R46" s="118"/>
    </row>
    <row r="47" spans="1:18" s="46" customFormat="1" ht="9" customHeight="1">
      <c r="A47" s="105" t="s">
        <v>86</v>
      </c>
      <c r="B47" s="107"/>
      <c r="C47" s="107"/>
      <c r="D47" s="108">
        <v>13</v>
      </c>
      <c r="E47" s="109" t="s">
        <v>816</v>
      </c>
      <c r="F47" s="109" t="s">
        <v>686</v>
      </c>
      <c r="G47" s="109"/>
      <c r="H47" s="109"/>
      <c r="I47" s="208"/>
      <c r="J47" s="126" t="str">
        <f>UPPER(IF(OR(I48="a",I48="as"),E47,IF(OR(I48="b",I48="bs"),E48,)))</f>
        <v>ΖΗΒΑ-ΓΥΡΑ</v>
      </c>
      <c r="K47" s="134"/>
      <c r="L47" s="135"/>
      <c r="M47" s="135"/>
      <c r="N47" s="135"/>
      <c r="O47" s="137"/>
      <c r="P47" s="110" t="s">
        <v>956</v>
      </c>
      <c r="Q47" s="137"/>
      <c r="R47" s="118"/>
    </row>
    <row r="48" spans="1:18" s="46" customFormat="1" ht="9" customHeight="1">
      <c r="A48" s="209" t="s">
        <v>87</v>
      </c>
      <c r="B48" s="107"/>
      <c r="C48" s="107"/>
      <c r="D48" s="108"/>
      <c r="E48" s="128" t="s">
        <v>226</v>
      </c>
      <c r="F48" s="128">
        <f>IF($D48="","",VLOOKUP($D48,#REF!,3))</f>
      </c>
      <c r="G48" s="128"/>
      <c r="H48" s="128">
        <f>IF($D48="","",VLOOKUP($D48,#REF!,4))</f>
      </c>
      <c r="I48" s="210" t="s">
        <v>364</v>
      </c>
      <c r="J48" s="110"/>
      <c r="K48" s="125" t="s">
        <v>824</v>
      </c>
      <c r="L48" s="126" t="str">
        <f>UPPER(IF(OR(K48="a",K48="as"),J47,IF(OR(K48="b",K48="bs"),J49,)))</f>
        <v>ΧΑΛΚΙΩΤΗ</v>
      </c>
      <c r="M48" s="134"/>
      <c r="N48" s="135"/>
      <c r="O48" s="137"/>
      <c r="P48" s="135"/>
      <c r="Q48" s="137"/>
      <c r="R48" s="118"/>
    </row>
    <row r="49" spans="1:18" s="46" customFormat="1" ht="9" customHeight="1">
      <c r="A49" s="120" t="s">
        <v>88</v>
      </c>
      <c r="B49" s="107"/>
      <c r="C49" s="107"/>
      <c r="D49" s="108"/>
      <c r="E49" s="128" t="s">
        <v>717</v>
      </c>
      <c r="F49" s="128" t="s">
        <v>687</v>
      </c>
      <c r="G49" s="128"/>
      <c r="H49" s="128">
        <f>IF($D49="","",VLOOKUP($D49,#REF!,4))</f>
      </c>
      <c r="I49" s="208"/>
      <c r="J49" s="126" t="str">
        <f>UPPER(IF(OR(I50="a",I50="as"),E49,IF(OR(I50="b",I50="bs"),E50,)))</f>
        <v>ΧΑΛΚΙΩΤΗ</v>
      </c>
      <c r="K49" s="211"/>
      <c r="L49" s="110" t="s">
        <v>855</v>
      </c>
      <c r="M49" s="137"/>
      <c r="N49" s="135"/>
      <c r="O49" s="137"/>
      <c r="P49" s="135"/>
      <c r="Q49" s="137"/>
      <c r="R49" s="118"/>
    </row>
    <row r="50" spans="1:18" s="46" customFormat="1" ht="9" customHeight="1">
      <c r="A50" s="120" t="s">
        <v>89</v>
      </c>
      <c r="B50" s="107"/>
      <c r="C50" s="107"/>
      <c r="D50" s="108"/>
      <c r="E50" s="128" t="s">
        <v>226</v>
      </c>
      <c r="F50" s="128">
        <f>IF($D50="","",VLOOKUP($D50,#REF!,3))</f>
      </c>
      <c r="G50" s="128"/>
      <c r="H50" s="128">
        <f>IF($D50="","",VLOOKUP($D50,#REF!,4))</f>
      </c>
      <c r="I50" s="210" t="s">
        <v>363</v>
      </c>
      <c r="J50" s="110"/>
      <c r="K50" s="135"/>
      <c r="L50" s="124" t="s">
        <v>13</v>
      </c>
      <c r="M50" s="133" t="s">
        <v>824</v>
      </c>
      <c r="N50" s="126" t="str">
        <f>UPPER(IF(OR(M50="a",M50="as"),L48,IF(OR(M50="b",M50="bs"),L52,)))</f>
        <v>ΠΑΝΑΓΙΩΤΙΔΟΥ</v>
      </c>
      <c r="O50" s="143"/>
      <c r="P50" s="135"/>
      <c r="Q50" s="137"/>
      <c r="R50" s="118"/>
    </row>
    <row r="51" spans="1:18" s="46" customFormat="1" ht="9" customHeight="1">
      <c r="A51" s="120" t="s">
        <v>90</v>
      </c>
      <c r="B51" s="107"/>
      <c r="C51" s="107"/>
      <c r="D51" s="108"/>
      <c r="E51" s="128" t="s">
        <v>695</v>
      </c>
      <c r="F51" s="128" t="s">
        <v>696</v>
      </c>
      <c r="G51" s="128"/>
      <c r="H51" s="128">
        <f>IF($D51="","",VLOOKUP($D51,#REF!,4))</f>
      </c>
      <c r="I51" s="208"/>
      <c r="J51" s="126" t="str">
        <f>UPPER(IF(OR(I52="a",I52="as"),E51,IF(OR(I52="b",I52="bs"),E52,)))</f>
        <v>ΠΑΝΑΓΙΩΤΙΔΟΥ</v>
      </c>
      <c r="K51" s="134"/>
      <c r="L51" s="212"/>
      <c r="M51" s="213"/>
      <c r="N51" s="110" t="s">
        <v>866</v>
      </c>
      <c r="O51" s="135"/>
      <c r="P51" s="135"/>
      <c r="Q51" s="137"/>
      <c r="R51" s="118"/>
    </row>
    <row r="52" spans="1:18" s="46" customFormat="1" ht="9" customHeight="1">
      <c r="A52" s="120" t="s">
        <v>91</v>
      </c>
      <c r="B52" s="107"/>
      <c r="C52" s="107"/>
      <c r="D52" s="108"/>
      <c r="E52" s="128" t="s">
        <v>718</v>
      </c>
      <c r="F52" s="128" t="s">
        <v>686</v>
      </c>
      <c r="G52" s="128"/>
      <c r="H52" s="128">
        <f>IF($D52="","",VLOOKUP($D52,#REF!,4))</f>
      </c>
      <c r="I52" s="210" t="s">
        <v>820</v>
      </c>
      <c r="J52" s="110" t="s">
        <v>831</v>
      </c>
      <c r="K52" s="125" t="s">
        <v>820</v>
      </c>
      <c r="L52" s="126" t="str">
        <f>UPPER(IF(OR(K52="a",K52="as"),J51,IF(OR(K52="b",K52="bs"),J53,)))</f>
        <v>ΠΑΝΑΓΙΩΤΙΔΟΥ</v>
      </c>
      <c r="M52" s="214"/>
      <c r="N52" s="135"/>
      <c r="O52" s="135"/>
      <c r="P52" s="135"/>
      <c r="Q52" s="137"/>
      <c r="R52" s="118"/>
    </row>
    <row r="53" spans="1:18" s="46" customFormat="1" ht="9" customHeight="1">
      <c r="A53" s="209" t="s">
        <v>92</v>
      </c>
      <c r="B53" s="107"/>
      <c r="C53" s="107"/>
      <c r="D53" s="108"/>
      <c r="E53" s="128" t="s">
        <v>226</v>
      </c>
      <c r="F53" s="128">
        <f>IF($D53="","",VLOOKUP($D53,#REF!,3))</f>
      </c>
      <c r="G53" s="128"/>
      <c r="H53" s="128">
        <f>IF($D53="","",VLOOKUP($D53,#REF!,4))</f>
      </c>
      <c r="I53" s="208"/>
      <c r="J53" s="126" t="str">
        <f>UPPER(IF(OR(I54="a",I54="as"),E53,IF(OR(I54="b",I54="bs"),E54,)))</f>
        <v>ΓΟΥΤΣΗ</v>
      </c>
      <c r="K53" s="143"/>
      <c r="L53" s="110" t="s">
        <v>879</v>
      </c>
      <c r="M53" s="135"/>
      <c r="N53" s="135"/>
      <c r="O53" s="135"/>
      <c r="P53" s="135"/>
      <c r="Q53" s="137"/>
      <c r="R53" s="118"/>
    </row>
    <row r="54" spans="1:18" s="46" customFormat="1" ht="9" customHeight="1">
      <c r="A54" s="146" t="s">
        <v>93</v>
      </c>
      <c r="B54" s="107"/>
      <c r="C54" s="107"/>
      <c r="D54" s="108">
        <v>3</v>
      </c>
      <c r="E54" s="109" t="s">
        <v>661</v>
      </c>
      <c r="F54" s="109" t="s">
        <v>676</v>
      </c>
      <c r="G54" s="109"/>
      <c r="H54" s="109"/>
      <c r="I54" s="210" t="s">
        <v>366</v>
      </c>
      <c r="J54" s="110"/>
      <c r="K54" s="135"/>
      <c r="L54" s="135"/>
      <c r="M54" s="215"/>
      <c r="N54" s="216" t="s">
        <v>94</v>
      </c>
      <c r="O54" s="205"/>
      <c r="P54" s="126" t="str">
        <f>UPPER(IF(OR(O55="a",O55="as"),P46,IF(OR(O55="b",O55="bs"),P62,)))</f>
        <v>ΠΑΝΑΓΙΩΤΙΔΟΥ</v>
      </c>
      <c r="Q54" s="206"/>
      <c r="R54" s="118"/>
    </row>
    <row r="55" spans="1:18" s="46" customFormat="1" ht="9" customHeight="1">
      <c r="A55" s="105" t="s">
        <v>95</v>
      </c>
      <c r="B55" s="107"/>
      <c r="C55" s="107"/>
      <c r="D55" s="108">
        <v>8</v>
      </c>
      <c r="E55" s="109" t="s">
        <v>666</v>
      </c>
      <c r="F55" s="109" t="s">
        <v>680</v>
      </c>
      <c r="G55" s="109"/>
      <c r="H55" s="109"/>
      <c r="I55" s="208"/>
      <c r="J55" s="126" t="str">
        <f>UPPER(IF(OR(I56="a",I56="as"),E55,IF(OR(I56="b",I56="bs"),E56,)))</f>
        <v>ΚΑΡΑΠΙΠΕΡΗ</v>
      </c>
      <c r="K55" s="134"/>
      <c r="L55" s="135"/>
      <c r="M55" s="135"/>
      <c r="N55" s="124" t="s">
        <v>13</v>
      </c>
      <c r="O55" s="207" t="s">
        <v>363</v>
      </c>
      <c r="P55" s="110" t="s">
        <v>962</v>
      </c>
      <c r="Q55" s="201"/>
      <c r="R55" s="118"/>
    </row>
    <row r="56" spans="1:18" s="46" customFormat="1" ht="9" customHeight="1">
      <c r="A56" s="209" t="s">
        <v>96</v>
      </c>
      <c r="B56" s="107"/>
      <c r="C56" s="107"/>
      <c r="D56" s="108"/>
      <c r="E56" s="128" t="s">
        <v>226</v>
      </c>
      <c r="F56" s="128">
        <f>IF($D56="","",VLOOKUP($D56,#REF!,3))</f>
      </c>
      <c r="G56" s="128"/>
      <c r="H56" s="128">
        <f>IF($D56="","",VLOOKUP($D56,#REF!,4))</f>
      </c>
      <c r="I56" s="210" t="s">
        <v>364</v>
      </c>
      <c r="J56" s="110"/>
      <c r="K56" s="125" t="s">
        <v>821</v>
      </c>
      <c r="L56" s="126" t="str">
        <f>UPPER(IF(OR(K56="a",K56="as"),J55,IF(OR(K56="b",K56="bs"),J57,)))</f>
        <v>ΚΑΡΑΠΙΠΕΡΗ</v>
      </c>
      <c r="M56" s="134"/>
      <c r="N56" s="135"/>
      <c r="O56" s="135"/>
      <c r="P56" s="135"/>
      <c r="Q56" s="137"/>
      <c r="R56" s="118"/>
    </row>
    <row r="57" spans="1:18" s="46" customFormat="1" ht="9" customHeight="1">
      <c r="A57" s="120" t="s">
        <v>97</v>
      </c>
      <c r="B57" s="107"/>
      <c r="C57" s="107"/>
      <c r="D57" s="108"/>
      <c r="E57" s="128" t="s">
        <v>719</v>
      </c>
      <c r="F57" s="128" t="s">
        <v>720</v>
      </c>
      <c r="G57" s="128"/>
      <c r="H57" s="128">
        <f>IF($D57="","",VLOOKUP($D57,#REF!,4))</f>
      </c>
      <c r="I57" s="208"/>
      <c r="J57" s="126" t="str">
        <f>UPPER(IF(OR(I58="a",I58="as"),E57,IF(OR(I58="b",I58="bs"),E58,)))</f>
        <v>ΑΣΤΡΑ</v>
      </c>
      <c r="K57" s="211"/>
      <c r="L57" s="110" t="s">
        <v>929</v>
      </c>
      <c r="M57" s="137"/>
      <c r="N57" s="135"/>
      <c r="O57" s="135"/>
      <c r="P57" s="135"/>
      <c r="Q57" s="137"/>
      <c r="R57" s="118"/>
    </row>
    <row r="58" spans="1:18" s="46" customFormat="1" ht="9" customHeight="1">
      <c r="A58" s="120" t="s">
        <v>98</v>
      </c>
      <c r="B58" s="107"/>
      <c r="C58" s="107"/>
      <c r="D58" s="108"/>
      <c r="E58" s="128" t="s">
        <v>226</v>
      </c>
      <c r="F58" s="128">
        <f>IF($D58="","",VLOOKUP($D58,#REF!,3))</f>
      </c>
      <c r="G58" s="128"/>
      <c r="H58" s="128">
        <f>IF($D58="","",VLOOKUP($D58,#REF!,4))</f>
      </c>
      <c r="I58" s="210" t="s">
        <v>363</v>
      </c>
      <c r="J58" s="110"/>
      <c r="K58" s="135"/>
      <c r="L58" s="124" t="s">
        <v>13</v>
      </c>
      <c r="M58" s="133" t="s">
        <v>824</v>
      </c>
      <c r="N58" s="126" t="str">
        <f>UPPER(IF(OR(M58="a",M58="as"),L56,IF(OR(M58="b",M58="bs"),L60,)))</f>
        <v>ΚΟΚΚΙΝΗ</v>
      </c>
      <c r="O58" s="134"/>
      <c r="P58" s="135"/>
      <c r="Q58" s="137"/>
      <c r="R58" s="118"/>
    </row>
    <row r="59" spans="1:18" s="46" customFormat="1" ht="9" customHeight="1">
      <c r="A59" s="120" t="s">
        <v>99</v>
      </c>
      <c r="B59" s="107"/>
      <c r="C59" s="107"/>
      <c r="D59" s="108"/>
      <c r="E59" s="128" t="s">
        <v>721</v>
      </c>
      <c r="F59" s="128" t="s">
        <v>648</v>
      </c>
      <c r="G59" s="128"/>
      <c r="H59" s="128">
        <f>IF($D59="","",VLOOKUP($D59,#REF!,4))</f>
      </c>
      <c r="I59" s="208"/>
      <c r="J59" s="126" t="str">
        <f>UPPER(IF(OR(I60="a",I60="as"),E59,IF(OR(I60="b",I60="bs"),E60,)))</f>
        <v>ΚΟΚΚΙΝΗ</v>
      </c>
      <c r="K59" s="134"/>
      <c r="L59" s="212"/>
      <c r="M59" s="213"/>
      <c r="N59" s="110" t="s">
        <v>831</v>
      </c>
      <c r="O59" s="137"/>
      <c r="P59" s="135"/>
      <c r="Q59" s="137"/>
      <c r="R59" s="118"/>
    </row>
    <row r="60" spans="1:18" s="46" customFormat="1" ht="9" customHeight="1">
      <c r="A60" s="120" t="s">
        <v>100</v>
      </c>
      <c r="B60" s="107"/>
      <c r="C60" s="107"/>
      <c r="D60" s="108"/>
      <c r="E60" s="128" t="s">
        <v>722</v>
      </c>
      <c r="F60" s="128" t="s">
        <v>723</v>
      </c>
      <c r="G60" s="128"/>
      <c r="H60" s="128">
        <f>IF($D60="","",VLOOKUP($D60,#REF!,4))</f>
      </c>
      <c r="I60" s="210" t="s">
        <v>824</v>
      </c>
      <c r="J60" s="110" t="s">
        <v>833</v>
      </c>
      <c r="K60" s="125" t="s">
        <v>820</v>
      </c>
      <c r="L60" s="126" t="str">
        <f>UPPER(IF(OR(K60="a",K60="as"),J59,IF(OR(K60="b",K60="bs"),J61,)))</f>
        <v>ΚΟΚΚΙΝΗ</v>
      </c>
      <c r="M60" s="214"/>
      <c r="N60" s="135"/>
      <c r="O60" s="137"/>
      <c r="P60" s="135"/>
      <c r="Q60" s="137"/>
      <c r="R60" s="118"/>
    </row>
    <row r="61" spans="1:18" s="46" customFormat="1" ht="9" customHeight="1">
      <c r="A61" s="209" t="s">
        <v>101</v>
      </c>
      <c r="B61" s="107"/>
      <c r="C61" s="107"/>
      <c r="D61" s="108"/>
      <c r="E61" s="128" t="s">
        <v>226</v>
      </c>
      <c r="F61" s="128">
        <f>IF($D61="","",VLOOKUP($D61,#REF!,3))</f>
      </c>
      <c r="G61" s="128"/>
      <c r="H61" s="128">
        <f>IF($D61="","",VLOOKUP($D61,#REF!,4))</f>
      </c>
      <c r="I61" s="208"/>
      <c r="J61" s="126" t="str">
        <f>UPPER(IF(OR(I62="a",I62="as"),E61,IF(OR(I62="b",I62="bs"),E62,)))</f>
        <v>ΧΡΙΣΤΟΠΟΥΛΟΥ</v>
      </c>
      <c r="K61" s="143"/>
      <c r="L61" s="110" t="s">
        <v>819</v>
      </c>
      <c r="M61" s="135"/>
      <c r="N61" s="135"/>
      <c r="O61" s="137"/>
      <c r="P61" s="135"/>
      <c r="Q61" s="137"/>
      <c r="R61" s="118"/>
    </row>
    <row r="62" spans="1:18" s="46" customFormat="1" ht="9" customHeight="1">
      <c r="A62" s="146" t="s">
        <v>102</v>
      </c>
      <c r="B62" s="107"/>
      <c r="C62" s="107"/>
      <c r="D62" s="108">
        <v>12</v>
      </c>
      <c r="E62" s="109" t="s">
        <v>651</v>
      </c>
      <c r="F62" s="109" t="s">
        <v>683</v>
      </c>
      <c r="G62" s="109"/>
      <c r="H62" s="109"/>
      <c r="I62" s="210" t="s">
        <v>366</v>
      </c>
      <c r="J62" s="110"/>
      <c r="K62" s="135"/>
      <c r="L62" s="135"/>
      <c r="M62" s="215"/>
      <c r="N62" s="124" t="s">
        <v>13</v>
      </c>
      <c r="O62" s="133" t="s">
        <v>366</v>
      </c>
      <c r="P62" s="126" t="str">
        <f>UPPER(IF(OR(O62="a",O62="as"),N58,IF(OR(O62="b",O62="bs"),N66,)))</f>
        <v>ΚΡΙΤΣΩΝΗ</v>
      </c>
      <c r="Q62" s="143"/>
      <c r="R62" s="118"/>
    </row>
    <row r="63" spans="1:18" s="46" customFormat="1" ht="9" customHeight="1">
      <c r="A63" s="105" t="s">
        <v>103</v>
      </c>
      <c r="B63" s="107"/>
      <c r="C63" s="107"/>
      <c r="D63" s="108">
        <v>15</v>
      </c>
      <c r="E63" s="109" t="s">
        <v>673</v>
      </c>
      <c r="F63" s="109" t="s">
        <v>687</v>
      </c>
      <c r="G63" s="109"/>
      <c r="H63" s="109"/>
      <c r="I63" s="208"/>
      <c r="J63" s="126" t="str">
        <f>UPPER(IF(OR(I64="a",I64="as"),E63,IF(OR(I64="b",I64="bs"),E64,)))</f>
        <v>ΤΣΟΥΚΛΙΔΗ</v>
      </c>
      <c r="K63" s="134"/>
      <c r="L63" s="135"/>
      <c r="M63" s="135"/>
      <c r="N63" s="135"/>
      <c r="O63" s="137"/>
      <c r="P63" s="110" t="s">
        <v>827</v>
      </c>
      <c r="Q63" s="135"/>
      <c r="R63" s="118"/>
    </row>
    <row r="64" spans="1:18" s="46" customFormat="1" ht="9" customHeight="1">
      <c r="A64" s="209" t="s">
        <v>104</v>
      </c>
      <c r="B64" s="107"/>
      <c r="C64" s="107"/>
      <c r="D64" s="108"/>
      <c r="E64" s="128" t="s">
        <v>226</v>
      </c>
      <c r="F64" s="128">
        <f>IF($D64="","",VLOOKUP($D64,#REF!,3))</f>
      </c>
      <c r="G64" s="128"/>
      <c r="H64" s="128">
        <f>IF($D64="","",VLOOKUP($D64,#REF!,4))</f>
      </c>
      <c r="I64" s="210" t="s">
        <v>364</v>
      </c>
      <c r="J64" s="110"/>
      <c r="K64" s="125" t="s">
        <v>821</v>
      </c>
      <c r="L64" s="126" t="str">
        <f>UPPER(IF(OR(K64="a",K64="as"),J63,IF(OR(K64="b",K64="bs"),J65,)))</f>
        <v>ΤΣΟΥΚΛΙΔΗ</v>
      </c>
      <c r="M64" s="134"/>
      <c r="N64" s="135"/>
      <c r="O64" s="137"/>
      <c r="P64" s="135"/>
      <c r="Q64" s="135"/>
      <c r="R64" s="118"/>
    </row>
    <row r="65" spans="1:18" s="46" customFormat="1" ht="9" customHeight="1">
      <c r="A65" s="120" t="s">
        <v>105</v>
      </c>
      <c r="B65" s="107"/>
      <c r="C65" s="107"/>
      <c r="D65" s="108"/>
      <c r="E65" s="128" t="s">
        <v>724</v>
      </c>
      <c r="F65" s="128" t="s">
        <v>725</v>
      </c>
      <c r="G65" s="128"/>
      <c r="H65" s="128">
        <f>IF($D65="","",VLOOKUP($D65,#REF!,4))</f>
      </c>
      <c r="I65" s="208"/>
      <c r="J65" s="126" t="str">
        <f>UPPER(IF(OR(I66="a",I66="as"),E65,IF(OR(I66="b",I66="bs"),E66,)))</f>
        <v>ΣΙΔΕΡΑ</v>
      </c>
      <c r="K65" s="211"/>
      <c r="L65" s="110" t="s">
        <v>819</v>
      </c>
      <c r="M65" s="137"/>
      <c r="N65" s="135"/>
      <c r="O65" s="137"/>
      <c r="P65" s="135"/>
      <c r="Q65" s="135"/>
      <c r="R65" s="118"/>
    </row>
    <row r="66" spans="1:18" s="46" customFormat="1" ht="9" customHeight="1">
      <c r="A66" s="120" t="s">
        <v>106</v>
      </c>
      <c r="B66" s="107"/>
      <c r="C66" s="107"/>
      <c r="D66" s="108"/>
      <c r="E66" s="128" t="s">
        <v>226</v>
      </c>
      <c r="F66" s="128">
        <f>IF($D66="","",VLOOKUP($D66,#REF!,3))</f>
      </c>
      <c r="G66" s="128"/>
      <c r="H66" s="128">
        <f>IF($D66="","",VLOOKUP($D66,#REF!,4))</f>
      </c>
      <c r="I66" s="210" t="s">
        <v>363</v>
      </c>
      <c r="J66" s="110"/>
      <c r="K66" s="135"/>
      <c r="L66" s="124" t="s">
        <v>13</v>
      </c>
      <c r="M66" s="133" t="s">
        <v>844</v>
      </c>
      <c r="N66" s="126" t="str">
        <f>UPPER(IF(OR(M66="a",M66="as"),L64,IF(OR(M66="b",M66="bs"),L68,)))</f>
        <v>ΚΡΙΤΣΩΝΗ</v>
      </c>
      <c r="O66" s="143"/>
      <c r="P66" s="135"/>
      <c r="Q66" s="135"/>
      <c r="R66" s="118"/>
    </row>
    <row r="67" spans="1:18" s="46" customFormat="1" ht="9" customHeight="1">
      <c r="A67" s="120" t="s">
        <v>107</v>
      </c>
      <c r="B67" s="107"/>
      <c r="C67" s="107"/>
      <c r="D67" s="108"/>
      <c r="E67" s="128" t="s">
        <v>726</v>
      </c>
      <c r="F67" s="128" t="s">
        <v>727</v>
      </c>
      <c r="G67" s="128"/>
      <c r="H67" s="128">
        <f>IF($D67="","",VLOOKUP($D67,#REF!,4))</f>
      </c>
      <c r="I67" s="208"/>
      <c r="J67" s="126" t="str">
        <f>UPPER(IF(OR(I68="a",I68="as"),E67,IF(OR(I68="b",I68="bs"),E68,)))</f>
        <v>ΟΡΦΑΝΙΔΟΥ</v>
      </c>
      <c r="K67" s="134"/>
      <c r="L67" s="212"/>
      <c r="M67" s="213"/>
      <c r="N67" s="110" t="s">
        <v>837</v>
      </c>
      <c r="O67" s="135"/>
      <c r="P67" s="135"/>
      <c r="Q67" s="135"/>
      <c r="R67" s="118"/>
    </row>
    <row r="68" spans="1:18" s="46" customFormat="1" ht="9" customHeight="1">
      <c r="A68" s="120" t="s">
        <v>108</v>
      </c>
      <c r="B68" s="107"/>
      <c r="C68" s="107"/>
      <c r="D68" s="108"/>
      <c r="E68" s="128" t="s">
        <v>728</v>
      </c>
      <c r="F68" s="128" t="s">
        <v>681</v>
      </c>
      <c r="G68" s="128"/>
      <c r="H68" s="128">
        <f>IF($D68="","",VLOOKUP($D68,#REF!,4))</f>
      </c>
      <c r="I68" s="210" t="s">
        <v>824</v>
      </c>
      <c r="J68" s="110" t="s">
        <v>819</v>
      </c>
      <c r="K68" s="125" t="s">
        <v>844</v>
      </c>
      <c r="L68" s="126" t="str">
        <f>UPPER(IF(OR(K68="a",K68="as"),J67,IF(OR(K68="b",K68="bs"),J69,)))</f>
        <v>ΚΡΙΤΣΩΝΗ</v>
      </c>
      <c r="M68" s="214"/>
      <c r="N68" s="135"/>
      <c r="O68" s="135"/>
      <c r="P68" s="135"/>
      <c r="Q68" s="135"/>
      <c r="R68" s="118"/>
    </row>
    <row r="69" spans="1:18" s="46" customFormat="1" ht="9" customHeight="1">
      <c r="A69" s="209" t="s">
        <v>109</v>
      </c>
      <c r="B69" s="107"/>
      <c r="C69" s="107"/>
      <c r="D69" s="108"/>
      <c r="E69" s="128" t="s">
        <v>226</v>
      </c>
      <c r="F69" s="128">
        <f>IF($D69="","",VLOOKUP($D69,#REF!,3))</f>
      </c>
      <c r="G69" s="128"/>
      <c r="H69" s="128">
        <f>IF($D69="","",VLOOKUP($D69,#REF!,4))</f>
      </c>
      <c r="I69" s="208"/>
      <c r="J69" s="126" t="str">
        <f>UPPER(IF(OR(I70="a",I70="as"),E69,IF(OR(I70="b",I70="bs"),E70,)))</f>
        <v>ΚΡΙΤΣΩΝΗ</v>
      </c>
      <c r="K69" s="143"/>
      <c r="L69" s="110" t="s">
        <v>834</v>
      </c>
      <c r="M69" s="135"/>
      <c r="N69" s="135"/>
      <c r="O69" s="135"/>
      <c r="P69" s="135"/>
      <c r="Q69" s="135"/>
      <c r="R69" s="118"/>
    </row>
    <row r="70" spans="1:18" s="46" customFormat="1" ht="9" customHeight="1">
      <c r="A70" s="146" t="s">
        <v>110</v>
      </c>
      <c r="B70" s="107"/>
      <c r="C70" s="107"/>
      <c r="D70" s="108">
        <v>2</v>
      </c>
      <c r="E70" s="109" t="s">
        <v>662</v>
      </c>
      <c r="F70" s="109" t="s">
        <v>674</v>
      </c>
      <c r="G70" s="109"/>
      <c r="H70" s="109"/>
      <c r="I70" s="210" t="s">
        <v>366</v>
      </c>
      <c r="J70" s="110"/>
      <c r="K70" s="135"/>
      <c r="L70" s="135"/>
      <c r="M70" s="215"/>
      <c r="N70" s="135"/>
      <c r="O70" s="135"/>
      <c r="P70" s="135"/>
      <c r="Q70" s="135"/>
      <c r="R70" s="118"/>
    </row>
    <row r="71" spans="1:18" s="46" customFormat="1" ht="6" customHeight="1">
      <c r="A71" s="225"/>
      <c r="B71" s="226"/>
      <c r="C71" s="226"/>
      <c r="D71" s="227"/>
      <c r="E71" s="228"/>
      <c r="F71" s="228"/>
      <c r="G71" s="229"/>
      <c r="H71" s="228"/>
      <c r="I71" s="230"/>
      <c r="J71" s="135"/>
      <c r="K71" s="135"/>
      <c r="L71" s="135"/>
      <c r="M71" s="215"/>
      <c r="N71" s="135"/>
      <c r="O71" s="135"/>
      <c r="P71" s="135"/>
      <c r="Q71" s="135"/>
      <c r="R71" s="118"/>
    </row>
    <row r="72" spans="1:17" s="17" customFormat="1" ht="10.5" customHeight="1">
      <c r="A72" s="159" t="s">
        <v>26</v>
      </c>
      <c r="B72" s="160"/>
      <c r="C72" s="161"/>
      <c r="D72" s="231" t="s">
        <v>27</v>
      </c>
      <c r="E72" s="232" t="s">
        <v>28</v>
      </c>
      <c r="F72" s="231" t="s">
        <v>27</v>
      </c>
      <c r="G72" s="164" t="s">
        <v>28</v>
      </c>
      <c r="H72" s="233"/>
      <c r="I72" s="231" t="s">
        <v>27</v>
      </c>
      <c r="J72" s="163" t="s">
        <v>111</v>
      </c>
      <c r="K72" s="166"/>
      <c r="L72" s="163" t="s">
        <v>30</v>
      </c>
      <c r="M72" s="167"/>
      <c r="N72" s="168" t="s">
        <v>31</v>
      </c>
      <c r="O72" s="168"/>
      <c r="P72" s="169"/>
      <c r="Q72" s="170"/>
    </row>
    <row r="73" spans="1:17" s="17" customFormat="1" ht="9" customHeight="1">
      <c r="A73" s="172" t="s">
        <v>32</v>
      </c>
      <c r="B73" s="171"/>
      <c r="C73" s="173"/>
      <c r="D73" s="174">
        <v>1</v>
      </c>
      <c r="E73" s="234" t="s">
        <v>659</v>
      </c>
      <c r="F73" s="174">
        <v>9</v>
      </c>
      <c r="G73" s="65" t="s">
        <v>667</v>
      </c>
      <c r="H73" s="64"/>
      <c r="I73" s="176" t="s">
        <v>33</v>
      </c>
      <c r="J73" s="171"/>
      <c r="K73" s="177"/>
      <c r="L73" s="171"/>
      <c r="M73" s="178"/>
      <c r="N73" s="179" t="s">
        <v>34</v>
      </c>
      <c r="O73" s="180"/>
      <c r="P73" s="180"/>
      <c r="Q73" s="181"/>
    </row>
    <row r="74" spans="1:17" s="17" customFormat="1" ht="9" customHeight="1">
      <c r="A74" s="172" t="s">
        <v>35</v>
      </c>
      <c r="B74" s="171"/>
      <c r="C74" s="173"/>
      <c r="D74" s="174">
        <v>2</v>
      </c>
      <c r="E74" s="234" t="s">
        <v>662</v>
      </c>
      <c r="F74" s="174">
        <v>10</v>
      </c>
      <c r="G74" s="65" t="s">
        <v>668</v>
      </c>
      <c r="H74" s="64"/>
      <c r="I74" s="176" t="s">
        <v>36</v>
      </c>
      <c r="J74" s="171"/>
      <c r="K74" s="177"/>
      <c r="L74" s="171"/>
      <c r="M74" s="178"/>
      <c r="N74" s="182"/>
      <c r="O74" s="183"/>
      <c r="P74" s="184"/>
      <c r="Q74" s="185"/>
    </row>
    <row r="75" spans="1:17" s="17" customFormat="1" ht="9" customHeight="1">
      <c r="A75" s="186" t="s">
        <v>37</v>
      </c>
      <c r="B75" s="184"/>
      <c r="C75" s="187"/>
      <c r="D75" s="174">
        <v>3</v>
      </c>
      <c r="E75" s="234" t="s">
        <v>661</v>
      </c>
      <c r="F75" s="174">
        <v>11</v>
      </c>
      <c r="G75" s="65" t="s">
        <v>669</v>
      </c>
      <c r="H75" s="64"/>
      <c r="I75" s="176" t="s">
        <v>38</v>
      </c>
      <c r="J75" s="171"/>
      <c r="K75" s="177"/>
      <c r="L75" s="171"/>
      <c r="M75" s="178"/>
      <c r="N75" s="179" t="s">
        <v>39</v>
      </c>
      <c r="O75" s="180"/>
      <c r="P75" s="180"/>
      <c r="Q75" s="181"/>
    </row>
    <row r="76" spans="1:17" s="17" customFormat="1" ht="9" customHeight="1">
      <c r="A76" s="188"/>
      <c r="B76" s="93"/>
      <c r="C76" s="189"/>
      <c r="D76" s="174">
        <v>4</v>
      </c>
      <c r="E76" s="234" t="s">
        <v>663</v>
      </c>
      <c r="F76" s="174">
        <v>12</v>
      </c>
      <c r="G76" s="65" t="s">
        <v>670</v>
      </c>
      <c r="H76" s="64"/>
      <c r="I76" s="176" t="s">
        <v>40</v>
      </c>
      <c r="J76" s="171"/>
      <c r="K76" s="177"/>
      <c r="L76" s="171"/>
      <c r="M76" s="178"/>
      <c r="N76" s="171"/>
      <c r="O76" s="177"/>
      <c r="P76" s="171"/>
      <c r="Q76" s="178"/>
    </row>
    <row r="77" spans="1:17" s="17" customFormat="1" ht="9" customHeight="1">
      <c r="A77" s="190" t="s">
        <v>41</v>
      </c>
      <c r="B77" s="191"/>
      <c r="C77" s="192"/>
      <c r="D77" s="174">
        <v>5</v>
      </c>
      <c r="E77" s="234" t="s">
        <v>664</v>
      </c>
      <c r="F77" s="174">
        <v>13</v>
      </c>
      <c r="G77" s="65" t="s">
        <v>671</v>
      </c>
      <c r="H77" s="64"/>
      <c r="I77" s="176" t="s">
        <v>42</v>
      </c>
      <c r="J77" s="171"/>
      <c r="K77" s="177"/>
      <c r="L77" s="171"/>
      <c r="M77" s="178"/>
      <c r="N77" s="184"/>
      <c r="O77" s="183"/>
      <c r="P77" s="184"/>
      <c r="Q77" s="185"/>
    </row>
    <row r="78" spans="1:17" s="17" customFormat="1" ht="9" customHeight="1">
      <c r="A78" s="172" t="s">
        <v>32</v>
      </c>
      <c r="B78" s="171"/>
      <c r="C78" s="173"/>
      <c r="D78" s="174">
        <v>6</v>
      </c>
      <c r="E78" s="234" t="s">
        <v>665</v>
      </c>
      <c r="F78" s="174">
        <v>14</v>
      </c>
      <c r="G78" s="65" t="s">
        <v>672</v>
      </c>
      <c r="H78" s="64"/>
      <c r="I78" s="176" t="s">
        <v>43</v>
      </c>
      <c r="J78" s="171"/>
      <c r="K78" s="177"/>
      <c r="L78" s="171"/>
      <c r="M78" s="178"/>
      <c r="N78" s="179" t="s">
        <v>15</v>
      </c>
      <c r="O78" s="180"/>
      <c r="P78" s="180"/>
      <c r="Q78" s="181"/>
    </row>
    <row r="79" spans="1:17" s="17" customFormat="1" ht="9" customHeight="1">
      <c r="A79" s="172" t="s">
        <v>44</v>
      </c>
      <c r="B79" s="171"/>
      <c r="C79" s="193"/>
      <c r="D79" s="174">
        <v>7</v>
      </c>
      <c r="E79" s="234" t="s">
        <v>651</v>
      </c>
      <c r="F79" s="174">
        <v>15</v>
      </c>
      <c r="G79" s="65" t="s">
        <v>673</v>
      </c>
      <c r="H79" s="64"/>
      <c r="I79" s="176" t="s">
        <v>45</v>
      </c>
      <c r="J79" s="171"/>
      <c r="K79" s="177"/>
      <c r="L79" s="171"/>
      <c r="M79" s="178"/>
      <c r="N79" s="171"/>
      <c r="O79" s="177"/>
      <c r="P79" s="171"/>
      <c r="Q79" s="178"/>
    </row>
    <row r="80" spans="1:17" s="17" customFormat="1" ht="9" customHeight="1">
      <c r="A80" s="186" t="s">
        <v>46</v>
      </c>
      <c r="B80" s="184"/>
      <c r="C80" s="194"/>
      <c r="D80" s="195">
        <v>8</v>
      </c>
      <c r="E80" s="235" t="s">
        <v>666</v>
      </c>
      <c r="F80" s="195">
        <v>16</v>
      </c>
      <c r="G80" s="196" t="s">
        <v>238</v>
      </c>
      <c r="H80" s="198"/>
      <c r="I80" s="199" t="s">
        <v>47</v>
      </c>
      <c r="J80" s="184"/>
      <c r="K80" s="183"/>
      <c r="L80" s="184"/>
      <c r="M80" s="185"/>
      <c r="N80" s="184" t="str">
        <f>Q4</f>
        <v>ΤΑΜΠΟΣΗ ΤΕΡΕΖΑ</v>
      </c>
      <c r="O80" s="183"/>
      <c r="P80" s="184"/>
      <c r="Q80" s="200" t="e">
        <f>MIN(16,#REF!)</f>
        <v>#REF!</v>
      </c>
    </row>
    <row r="81" ht="15.75" customHeight="1"/>
    <row r="82" ht="9" customHeight="1"/>
  </sheetData>
  <sheetProtection/>
  <mergeCells count="1">
    <mergeCell ref="A4:C4"/>
  </mergeCells>
  <conditionalFormatting sqref="G7:G70">
    <cfRule type="expression" priority="1" dxfId="3" stopIfTrue="1">
      <formula>AND($D7&lt;9,$C7&gt;0)</formula>
    </cfRule>
  </conditionalFormatting>
  <conditionalFormatting sqref="F7:F70 H7:H70">
    <cfRule type="expression" priority="2" dxfId="3" stopIfTrue="1">
      <formula>AND($D7&lt;17,$C7&gt;0)</formula>
    </cfRule>
  </conditionalFormatting>
  <conditionalFormatting sqref="L58 L42 L26 L10 L50 L34 L18 L66 N14 N30 N46 N62 N55 N23 N38">
    <cfRule type="expression" priority="3" dxfId="9" stopIfTrue="1">
      <formula>AND($N$1="CU",L10="Umpire")</formula>
    </cfRule>
    <cfRule type="expression" priority="4" dxfId="8" stopIfTrue="1">
      <formula>AND($N$1="CU",L10&lt;&gt;"Umpire",M10&lt;&gt;"")</formula>
    </cfRule>
    <cfRule type="expression" priority="5" dxfId="7" stopIfTrue="1">
      <formula>AND($N$1="CU",L10&lt;&gt;"Umpire")</formula>
    </cfRule>
  </conditionalFormatting>
  <conditionalFormatting sqref="L8 L12 L16 L20 L24 L28 L32 L36 L40 L44 L48 L52 L56 L60 L64 L68 N18 N26 N34 N42 N50 N58 N66 P14 P30 P46 P62 N10">
    <cfRule type="expression" priority="6" dxfId="3" stopIfTrue="1">
      <formula>K8="as"</formula>
    </cfRule>
    <cfRule type="expression" priority="7" dxfId="3" stopIfTrue="1">
      <formula>K8="bs"</formula>
    </cfRule>
  </conditionalFormatting>
  <conditionalFormatting sqref="J7 J9 J11 J13 J15 J17 J19 J21 J23 J25 J27 J29 J31 J33 J35 J37 J39 J41 J43 J45 J47 J49 J51 J53 J55 J57 J59 J61 J63 J65 J67 J69 P22 P54">
    <cfRule type="expression" priority="8" dxfId="3" stopIfTrue="1">
      <formula>I8="as"</formula>
    </cfRule>
    <cfRule type="expression" priority="9" dxfId="3" stopIfTrue="1">
      <formula>I8="bs"</formula>
    </cfRule>
  </conditionalFormatting>
  <conditionalFormatting sqref="B7:B70">
    <cfRule type="cellIs" priority="10" dxfId="10" operator="equal" stopIfTrue="1">
      <formula>"QA"</formula>
    </cfRule>
    <cfRule type="cellIs" priority="11" dxfId="10"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2" stopIfTrue="1">
      <formula>$N$1="CU"</formula>
    </cfRule>
  </conditionalFormatting>
  <conditionalFormatting sqref="D7:D70">
    <cfRule type="expression" priority="13" dxfId="168" stopIfTrue="1">
      <formula>$D7&lt;17</formula>
    </cfRule>
  </conditionalFormatting>
  <conditionalFormatting sqref="N37">
    <cfRule type="expression" priority="14" dxfId="3" stopIfTrue="1">
      <formula>O23="as"</formula>
    </cfRule>
    <cfRule type="expression" priority="15" dxfId="3" stopIfTrue="1">
      <formula>O23="bs"</formula>
    </cfRule>
  </conditionalFormatting>
  <conditionalFormatting sqref="N39">
    <cfRule type="expression" priority="16" dxfId="3" stopIfTrue="1">
      <formula>O55="as"</formula>
    </cfRule>
    <cfRule type="expression" priority="17" dxfId="3" stopIfTrue="1">
      <formula>O55="bs"</formula>
    </cfRule>
  </conditionalFormatting>
  <conditionalFormatting sqref="P38">
    <cfRule type="expression" priority="18" dxfId="3" stopIfTrue="1">
      <formula>O38="as"</formula>
    </cfRule>
    <cfRule type="expression" priority="19" dxfId="3"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Terry</cp:lastModifiedBy>
  <cp:lastPrinted>2011-09-13T10:01:49Z</cp:lastPrinted>
  <dcterms:created xsi:type="dcterms:W3CDTF">1998-01-18T23:10:02Z</dcterms:created>
  <dcterms:modified xsi:type="dcterms:W3CDTF">2011-09-25T17:02:47Z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